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lecha\Desktop\"/>
    </mc:Choice>
  </mc:AlternateContent>
  <xr:revisionPtr revIDLastSave="0" documentId="13_ncr:1_{6109AD77-A559-48C6-80F2-6BC897503A1F}" xr6:coauthVersionLast="47" xr6:coauthVersionMax="47" xr10:uidLastSave="{00000000-0000-0000-0000-000000000000}"/>
  <bookViews>
    <workbookView xWindow="-120" yWindow="-120" windowWidth="29040" windowHeight="15720" tabRatio="790" firstSheet="3" activeTab="3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miasto Kielce" sheetId="38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S29" i="30" s="1"/>
  <c r="T29" i="30" s="1"/>
  <c r="B30" i="30"/>
  <c r="S30" i="30" s="1"/>
  <c r="T30" i="30" s="1"/>
  <c r="B27" i="30"/>
  <c r="S27" i="30" s="1"/>
  <c r="T27" i="30" s="1"/>
  <c r="B13" i="30"/>
  <c r="S13" i="30" s="1"/>
  <c r="T13" i="30" s="1"/>
  <c r="B14" i="30"/>
  <c r="S14" i="30" s="1"/>
  <c r="T14" i="30" s="1"/>
  <c r="B15" i="30"/>
  <c r="S15" i="30" s="1"/>
  <c r="T15" i="30" s="1"/>
  <c r="B16" i="30"/>
  <c r="S16" i="30" s="1"/>
  <c r="T16" i="30" s="1"/>
  <c r="B17" i="30"/>
  <c r="S17" i="30" s="1"/>
  <c r="T17" i="30" s="1"/>
  <c r="B18" i="30"/>
  <c r="S18" i="30" s="1"/>
  <c r="T18" i="30" s="1"/>
  <c r="B19" i="30"/>
  <c r="S19" i="30" s="1"/>
  <c r="T19" i="30" s="1"/>
  <c r="B20" i="30"/>
  <c r="S20" i="30" s="1"/>
  <c r="T20" i="30" s="1"/>
  <c r="D9" i="26"/>
  <c r="C24" i="26" l="1"/>
  <c r="E23" i="26" l="1"/>
  <c r="E20" i="26"/>
  <c r="C20" i="26"/>
  <c r="D24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38" s="1"/>
  <c r="J6" i="30"/>
  <c r="I6" i="30"/>
  <c r="C39" i="38" l="1"/>
  <c r="C35" i="38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38" s="1"/>
  <c r="N7" i="27"/>
  <c r="O7" i="27"/>
  <c r="P7" i="27"/>
  <c r="Q7" i="27"/>
  <c r="H7" i="27"/>
  <c r="E35" i="38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38" l="1"/>
  <c r="D37" i="38"/>
  <c r="D35" i="38"/>
  <c r="D33" i="38"/>
  <c r="D31" i="38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F23" i="26" l="1"/>
  <c r="F8" i="26"/>
  <c r="F4" i="30"/>
  <c r="C27" i="38" s="1"/>
  <c r="S28" i="30"/>
  <c r="S23" i="30"/>
  <c r="S24" i="30"/>
  <c r="S31" i="30"/>
  <c r="T31" i="30" s="1"/>
  <c r="S26" i="30"/>
  <c r="S12" i="30"/>
  <c r="S11" i="30"/>
  <c r="T11" i="30" s="1"/>
  <c r="S25" i="30"/>
  <c r="S21" i="30"/>
  <c r="T21" i="30" s="1"/>
  <c r="S22" i="30"/>
  <c r="T22" i="30" s="1"/>
  <c r="E1" i="25"/>
  <c r="F1" i="25" s="1"/>
  <c r="G1" i="25" s="1"/>
  <c r="H1" i="25" s="1"/>
  <c r="I1" i="25" s="1"/>
  <c r="T3" i="25" l="1"/>
  <c r="C23" i="26"/>
  <c r="D22" i="26"/>
  <c r="C22" i="26"/>
  <c r="J1" i="25"/>
  <c r="T24" i="30"/>
  <c r="T23" i="30"/>
  <c r="T28" i="30"/>
  <c r="T25" i="30"/>
  <c r="D7" i="26"/>
  <c r="F3" i="30"/>
  <c r="T12" i="30"/>
  <c r="T26" i="30"/>
  <c r="C7" i="26"/>
  <c r="C8" i="26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38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E1" i="20"/>
  <c r="L6" i="30" l="1"/>
  <c r="K6" i="30"/>
  <c r="M6" i="30"/>
  <c r="Y3" i="25"/>
  <c r="O1" i="25"/>
  <c r="B7" i="18"/>
  <c r="C7" i="18" s="1"/>
  <c r="D7" i="18" s="1"/>
  <c r="E7" i="18" s="1"/>
  <c r="C41" i="38" l="1"/>
  <c r="C45" i="38"/>
  <c r="C43" i="38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38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38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<sst xmlns="http://schemas.openxmlformats.org/spreadsheetml/2006/main" count="1134" uniqueCount="570">
  <si>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</si>
  <si>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</si>
  <si>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</si>
  <si>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</si>
  <si>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</si>
  <si>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</si>
  <si>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</si>
  <si>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</si>
  <si>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</si>
  <si>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</si>
  <si>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</si>
  <si>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</si>
  <si>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</si>
  <si>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</si>
  <si>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</si>
  <si>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</si>
  <si>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</si>
  <si>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</si>
  <si>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</si>
  <si>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</si>
  <si>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</si>
  <si>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</si>
  <si>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</si>
  <si>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</si>
  <si>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</si>
  <si>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</si>
  <si>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</si>
  <si>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</si>
  <si>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</si>
  <si>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</si>
  <si>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</si>
  <si>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</si>
  <si>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</si>
  <si>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</si>
  <si>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</si>
  <si>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</si>
  <si>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</si>
  <si>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</si>
  <si>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</si>
  <si>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</si>
  <si>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</si>
  <si>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</si>
  <si>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</si>
  <si>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</si>
  <si>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</si>
  <si>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</si>
  <si>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</si>
  <si>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</si>
  <si>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</si>
  <si>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</si>
  <si>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</si>
  <si>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</si>
  <si>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</si>
  <si>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</si>
  <si>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</si>
  <si>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</si>
  <si>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</si>
  <si>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</si>
  <si>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</si>
  <si>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</si>
  <si>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</si>
  <si>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</si>
  <si>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</si>
  <si>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</si>
  <si>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</si>
  <si>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</si>
  <si>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</si>
  <si>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</si>
  <si>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</si>
  <si>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</si>
  <si>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</si>
  <si>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</si>
  <si>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</si>
  <si>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</si>
  <si>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</si>
  <si>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</si>
  <si>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</si>
  <si>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</si>
  <si>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</si>
  <si>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</si>
  <si>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</si>
  <si>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</si>
  <si>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</si>
  <si>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</si>
  <si>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</si>
  <si>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</si>
  <si>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</si>
  <si>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</si>
  <si>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</si>
  <si>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</si>
  <si>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</si>
  <si>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</si>
  <si>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</si>
  <si>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</si>
  <si>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</si>
  <si>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</si>
  <si>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</si>
  <si>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</si>
  <si>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</si>
  <si>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</si>
  <si>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</si>
  <si>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</si>
  <si>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</si>
  <si>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</si>
  <si>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</si>
  <si>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</si>
  <si>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</si>
  <si>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</si>
  <si>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</si>
  <si>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</si>
  <si>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</si>
  <si>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</si>
  <si>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</si>
  <si>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</si>
  <si>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</si>
  <si>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</si>
  <si>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</si>
  <si>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</si>
  <si>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</si>
  <si>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</si>
  <si>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</si>
  <si>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</si>
  <si>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</si>
  <si>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</si>
  <si>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</si>
  <si>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</si>
  <si>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</si>
  <si>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</si>
  <si>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</si>
  <si>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</si>
  <si>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</si>
  <si>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</si>
  <si>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</si>
  <si>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</si>
  <si>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</si>
  <si>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</si>
  <si>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</si>
  <si>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</si>
  <si>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</si>
  <si>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</si>
  <si>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</si>
  <si>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</si>
  <si>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</si>
  <si>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</si>
  <si>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</si>
  <si>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</si>
  <si>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</si>
  <si>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</si>
  <si>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</si>
  <si>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</si>
  <si>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</si>
  <si>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</si>
  <si>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</si>
  <si>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</si>
  <si>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</si>
  <si>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</si>
  <si>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</si>
  <si>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</si>
  <si>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</si>
  <si>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</si>
  <si>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</si>
  <si>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</si>
  <si>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</si>
  <si>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</si>
  <si>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</si>
  <si>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</si>
  <si>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</si>
  <si>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</si>
  <si>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</si>
  <si>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</si>
  <si>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</si>
  <si>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</si>
  <si>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</si>
  <si>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</si>
  <si>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</si>
  <si>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</si>
  <si>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</si>
  <si>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</si>
  <si>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</si>
  <si>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</si>
  <si>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</si>
  <si>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</si>
  <si>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</si>
  <si>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</si>
  <si>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</si>
  <si>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</si>
  <si>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</si>
  <si>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</si>
  <si>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</si>
  <si>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</si>
  <si>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</si>
  <si>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</si>
  <si>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</si>
  <si>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</si>
  <si>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</si>
  <si>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</si>
  <si>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</si>
  <si>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</si>
  <si>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</si>
  <si>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</si>
  <si>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</si>
  <si>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</si>
  <si>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</si>
  <si>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</si>
  <si>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</si>
  <si>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</si>
  <si>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</si>
  <si>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</si>
  <si>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</si>
  <si>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</si>
  <si>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</si>
  <si>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</si>
  <si>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</si>
  <si>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</si>
  <si>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</si>
  <si>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</si>
  <si>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</si>
  <si>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</si>
  <si>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</si>
  <si>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</si>
  <si>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</si>
  <si>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</si>
  <si>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</si>
  <si>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</si>
  <si>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</si>
  <si>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</si>
  <si>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</si>
  <si>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</si>
  <si>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</si>
  <si>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</si>
  <si>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</si>
  <si>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</si>
  <si>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</si>
  <si>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</si>
  <si>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</si>
  <si>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</si>
  <si>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</si>
  <si>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</si>
  <si>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</si>
  <si>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</si>
  <si>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</si>
  <si>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</si>
  <si>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</si>
  <si>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</si>
  <si>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</si>
  <si>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</si>
  <si>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</si>
  <si>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</si>
  <si>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</si>
  <si>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</si>
  <si>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</si>
  <si>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</si>
  <si>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</si>
  <si>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</si>
  <si>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</si>
  <si>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</si>
  <si>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</si>
  <si>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</si>
  <si>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</si>
  <si>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</si>
  <si>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</si>
  <si>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</si>
  <si>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</si>
  <si>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</si>
  <si>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</si>
  <si>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</si>
  <si>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</si>
  <si>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</si>
  <si>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</si>
  <si>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</si>
  <si>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</si>
  <si>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</si>
  <si>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</si>
  <si>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</si>
  <si>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</si>
  <si>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</si>
  <si>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</si>
  <si>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</si>
  <si>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</si>
  <si>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</si>
  <si>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</si>
  <si>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</si>
  <si>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</si>
  <si>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</si>
  <si>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</si>
  <si>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</si>
  <si>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</si>
  <si>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</si>
  <si>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</si>
  <si>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</si>
  <si>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</si>
  <si>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</si>
  <si>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</si>
  <si>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</si>
  <si>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</si>
  <si>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</si>
  <si>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</si>
  <si>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</si>
  <si>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</si>
  <si>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</si>
  <si>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</si>
  <si>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</si>
  <si>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</si>
  <si>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</si>
  <si>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</si>
  <si>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</si>
  <si>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</si>
  <si>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</si>
  <si>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</si>
  <si>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</si>
  <si>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</si>
  <si>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</si>
  <si>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</si>
  <si>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</si>
  <si>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</si>
  <si>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</si>
  <si>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</si>
  <si>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</si>
  <si>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</si>
  <si>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</si>
  <si>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</si>
  <si>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</si>
  <si>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</si>
  <si>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</si>
  <si>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</si>
  <si>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</si>
  <si>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</si>
  <si>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</si>
  <si>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</si>
  <si>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</si>
  <si>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</si>
  <si>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</si>
  <si>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</si>
  <si>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</si>
  <si>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</si>
  <si>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</si>
  <si>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</si>
  <si>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</si>
  <si>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</si>
  <si>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</si>
  <si>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</si>
  <si>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</si>
  <si>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</si>
  <si>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</si>
  <si>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</si>
  <si>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</si>
  <si>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</si>
  <si>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</si>
  <si>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</si>
  <si>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</si>
  <si>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</si>
  <si>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</si>
  <si>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</si>
  <si>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</si>
  <si>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</si>
  <si>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</si>
  <si>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</si>
  <si>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</si>
  <si>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</si>
  <si>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</si>
  <si>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</si>
  <si>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</si>
  <si>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</si>
  <si>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</si>
  <si>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</si>
  <si>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</si>
  <si>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</si>
  <si>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</si>
  <si>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</si>
  <si>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</si>
  <si>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</si>
  <si>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</si>
  <si>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</si>
  <si>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</si>
  <si>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</si>
  <si>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</si>
  <si>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</si>
  <si>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</si>
  <si>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</si>
  <si>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</si>
  <si>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</si>
  <si>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</si>
  <si>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</si>
  <si>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</si>
  <si>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</si>
  <si>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</si>
  <si>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</si>
  <si>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</si>
  <si>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</si>
  <si>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</si>
  <si>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</si>
  <si>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</si>
  <si>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</si>
  <si>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</si>
  <si>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</si>
  <si>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</si>
  <si>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</si>
  <si>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</si>
  <si>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</si>
  <si>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</si>
  <si>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</si>
  <si>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</si>
  <si>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</si>
  <si>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</si>
  <si>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</si>
  <si>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</si>
  <si>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</si>
  <si>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</si>
  <si>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</si>
  <si>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</si>
  <si>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</si>
  <si>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</si>
  <si>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</si>
  <si>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</si>
  <si>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</si>
  <si>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</si>
  <si>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</si>
  <si>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</si>
  <si>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</si>
  <si>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</si>
  <si>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</si>
  <si>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</si>
  <si>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</si>
  <si>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</si>
  <si>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</si>
  <si>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</si>
  <si>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</si>
  <si>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</si>
  <si>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</si>
  <si>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</si>
  <si>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</si>
  <si>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</si>
  <si>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</si>
  <si>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</si>
  <si>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</si>
  <si>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</si>
  <si>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</si>
  <si>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</si>
  <si>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</si>
  <si>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</si>
  <si>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</si>
  <si>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</si>
  <si>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</si>
  <si>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</si>
  <si>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tabela_informacyjna_dla_JST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</si>
  <si>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</si>
  <si>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</si>
  <si>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</si>
  <si>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</si>
  <si>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</si>
  <si>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</si>
  <si>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</si>
  <si>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</si>
  <si>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</si>
  <si>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</si>
  <si>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</si>
  <si>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</si>
  <si>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</si>
  <si>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</si>
  <si>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</si>
  <si>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</si>
  <si>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</si>
  <si>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</si>
  <si>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</si>
  <si>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</si>
  <si>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</si>
  <si>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</si>
  <si>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</si>
  <si>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</si>
  <si>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</si>
  <si>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</si>
  <si>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</si>
  <si>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</si>
  <si>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</si>
  <si>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</si>
  <si>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</si>
  <si>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</si>
  <si>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</si>
  <si>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</si>
  <si>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</si>
  <si>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</si>
  <si>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</si>
  <si>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</si>
  <si>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</si>
  <si>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</si>
  <si>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</si>
  <si>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</si>
  <si>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</si>
  <si>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</si>
  <si>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</si>
  <si>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</si>
  <si>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</si>
  <si>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</si>
  <si>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</si>
  <si>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</si>
  <si>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</si>
  <si>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</si>
  <si>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</si>
  <si>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</si>
  <si>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</si>
  <si>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</si>
  <si>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</si>
  <si>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</si>
  <si>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</si>
  <si>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</si>
  <si>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</si>
  <si>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 xml:space="preserve"> 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</si>
  <si>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</si>
  <si>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</si>
  <si>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</si>
  <si>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</si>
  <si>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</si>
  <si>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</si>
  <si>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</si>
  <si>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</si>
  <si>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</si>
  <si>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</si>
  <si>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</si>
  <si>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</si>
  <si>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</si>
  <si>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</si>
  <si>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</si>
  <si>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</si>
  <si>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</si>
  <si>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</si>
  <si>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</si>
  <si>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</si>
  <si>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2618KiePM10d01, 2618KiePM2.5a01, 2618KieBaPa01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</si>
  <si>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</si>
  <si>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</si>
  <si>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</si>
  <si>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 xml:space="preserve">Strefa w granicach administracyjnych miasta Kielce o pow. 110 km2, w śr. części woj. świętokrzyskiego, w zach. części Wyżyny Kieleckiej, w obrębie Gór Świętokrzyskich, na zach. krańcu Doliny Kielecko-Łagowskiej. Od pn. Wzgórza Tumlińskie, od pn.-wsch. Pasmo Masłowskie, od pd.-wsch. Pasmo Dymińskie, od pd. Pasmo Posłowickie, od pd.-zach. Pasmo Zgórskie. Położona w kotlinie, utrudniony swobodny przepływ mas powietrza podczas niskich prędkości wiatru, bezwietrznej pogody czy inwersji termicznej. Obszar narażony na tworzenie się zastoisk powietrza, powstawanie mgieł i podwyższoną koncentrację zanieczyszczeń. Liczba mieszkańców 196 000, gęstość zaludnienia 1785 osób/km2. 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</si>
  <si>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</si>
  <si>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</si>
  <si>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</si>
  <si>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</si>
  <si>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</si>
  <si>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</si>
  <si>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</si>
  <si>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</si>
  <si>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</si>
  <si>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</si>
  <si>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</si>
  <si>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</si>
  <si>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</si>
  <si>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</si>
  <si>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</si>
  <si>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</si>
  <si>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</si>
  <si>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</si>
  <si>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miasto Kielce - PL2601</t>
  </si>
  <si>
    <t>Kod programu ochrony powietrza</t>
  </si>
  <si>
    <t>Urząd Miasta Kielce</t>
  </si>
  <si>
    <t>Nazwa urzędu miasta</t>
  </si>
  <si>
    <t>Adres pocztowy urzędu miasta</t>
  </si>
  <si>
    <t xml:space="preserve">Imię/imiona i nazwisko/nazwiska pracownika/pracowników urzędu miasta odpowiedzialnego/ odpowiedzialnych za przygotowanie danych </t>
  </si>
  <si>
    <t xml:space="preserve">Służbowy telefon pracownika/ pracowników urzędu miasta odpowiedzialnego/ odpowiedzialnych za przygotowanie danych  </t>
  </si>
  <si>
    <t xml:space="preserve">Służbowy adres poczty elektronicznej pracownika/ pracowników urzędu miasta odpowiedzialnego/odpowiedzialnych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</si>
  <si>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</si>
  <si>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</si>
  <si>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</si>
  <si>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</t>
    </r>
    <r>
      <rPr>
        <b/>
        <sz val="11"/>
        <rFont val="Calibri"/>
        <family val="2"/>
        <charset val="238"/>
      </rPr>
      <t>(miasto Kielce)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</si>
  <si>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(miasto Kielce)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</si>
  <si>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(miasto Kielce)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</si>
  <si>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(maisto Kielce)</t>
    </r>
  </si>
  <si>
    <r>
      <t xml:space="preserve">informacje szczegółowe o PDK </t>
    </r>
    <r>
      <rPr>
        <b/>
        <sz val="11"/>
        <rFont val="Calibri"/>
        <family val="2"/>
        <charset val="238"/>
      </rPr>
      <t>(miasto Kielce)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</si>
  <si>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(miasto Kielce)</t>
    </r>
  </si>
  <si>
    <t>jednostki samorządu terytorialnego</t>
  </si>
  <si>
    <t xml:space="preserve">gminy 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</si>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</sst>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19" xfId="0" applyFont="1" applyFill="1" applyBorder="1" applyAlignment="1">
      <alignment horizontal="left" vertical="center" wrapText="1" indent="1"/>
    </xf>
    <xf numFmtId="0" fontId="44" fillId="0" borderId="25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>
    <filterColumn colId="4">
      <filters>
        <filter val="kielecki"/>
      </filters>
    </filterColumn>
  </autoFilter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453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453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workbookViewId="0">
      <selection activeCell="C10" sqref="C10:D10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549</v>
      </c>
      <c r="B1" s="154"/>
    </row>
    <row r="2" spans="1:4" ht="38.25" customHeight="1" x14ac:dyDescent="0.2">
      <c r="A2" s="131" t="s">
        <v>502</v>
      </c>
      <c r="B2" s="132"/>
    </row>
    <row r="3" spans="1:4" ht="16.5" thickBot="1" x14ac:dyDescent="0.25">
      <c r="A3" s="133"/>
    </row>
    <row r="4" spans="1:4" ht="47.25" customHeight="1" thickBot="1" x14ac:dyDescent="0.25">
      <c r="A4" s="257" t="s">
        <v>503</v>
      </c>
      <c r="B4" s="258"/>
      <c r="C4" s="258"/>
      <c r="D4" s="259"/>
    </row>
    <row r="5" spans="1:4" ht="16.5" thickBot="1" x14ac:dyDescent="0.3">
      <c r="A5" s="151" t="s">
        <v>7</v>
      </c>
      <c r="B5" s="152" t="s">
        <v>504</v>
      </c>
      <c r="C5" s="262" t="s">
        <v>511</v>
      </c>
      <c r="D5" s="263"/>
    </row>
    <row r="6" spans="1:4" ht="54" customHeight="1" thickBot="1" x14ac:dyDescent="0.25">
      <c r="A6" s="134">
        <v>1</v>
      </c>
      <c r="B6" s="135" t="s">
        <v>505</v>
      </c>
      <c r="C6" s="260">
        <v>2023</v>
      </c>
      <c r="D6" s="261"/>
    </row>
    <row r="7" spans="1:4" ht="16.5" thickBot="1" x14ac:dyDescent="0.25">
      <c r="A7" s="134">
        <v>2</v>
      </c>
      <c r="B7" s="135" t="s">
        <v>8</v>
      </c>
      <c r="C7" s="253" t="s">
        <v>56</v>
      </c>
      <c r="D7" s="254"/>
    </row>
    <row r="8" spans="1:4" ht="16.5" thickBot="1" x14ac:dyDescent="0.25">
      <c r="A8" s="134">
        <v>3</v>
      </c>
      <c r="B8" s="135" t="s">
        <v>521</v>
      </c>
      <c r="C8" s="253" t="s">
        <v>58</v>
      </c>
      <c r="D8" s="254"/>
    </row>
    <row r="9" spans="1:4" ht="40.5" customHeight="1" thickBot="1" x14ac:dyDescent="0.25">
      <c r="A9" s="134">
        <v>4</v>
      </c>
      <c r="B9" s="135" t="s">
        <v>551</v>
      </c>
      <c r="C9" s="253" t="s">
        <v>522</v>
      </c>
      <c r="D9" s="254"/>
    </row>
    <row r="10" spans="1:4" ht="63" customHeight="1" thickBot="1" x14ac:dyDescent="0.25">
      <c r="A10" s="134">
        <v>5</v>
      </c>
      <c r="B10" s="135" t="s">
        <v>507</v>
      </c>
      <c r="C10" s="249"/>
      <c r="D10" s="250"/>
    </row>
    <row r="11" spans="1:4" ht="38.25" customHeight="1" thickBot="1" x14ac:dyDescent="0.25">
      <c r="A11" s="134">
        <v>6</v>
      </c>
      <c r="B11" s="135" t="s">
        <v>553</v>
      </c>
      <c r="C11" s="253" t="s">
        <v>552</v>
      </c>
      <c r="D11" s="254"/>
    </row>
    <row r="12" spans="1:4" ht="49.5" customHeight="1" thickBot="1" x14ac:dyDescent="0.25">
      <c r="A12" s="134">
        <v>7</v>
      </c>
      <c r="B12" s="135" t="s">
        <v>554</v>
      </c>
      <c r="C12" s="255"/>
      <c r="D12" s="256"/>
    </row>
    <row r="13" spans="1:4" ht="96.75" customHeight="1" thickBot="1" x14ac:dyDescent="0.25">
      <c r="A13" s="134">
        <v>8</v>
      </c>
      <c r="B13" s="135" t="s">
        <v>555</v>
      </c>
      <c r="C13" s="249" t="s">
        <v>506</v>
      </c>
      <c r="D13" s="250"/>
    </row>
    <row r="14" spans="1:4" ht="93" customHeight="1" thickBot="1" x14ac:dyDescent="0.25">
      <c r="A14" s="134">
        <v>9</v>
      </c>
      <c r="B14" s="135" t="s">
        <v>556</v>
      </c>
      <c r="C14" s="249" t="s">
        <v>506</v>
      </c>
      <c r="D14" s="250"/>
    </row>
    <row r="15" spans="1:4" ht="109.5" customHeight="1" thickBot="1" x14ac:dyDescent="0.25">
      <c r="A15" s="134">
        <v>10</v>
      </c>
      <c r="B15" s="135" t="s">
        <v>557</v>
      </c>
      <c r="C15" s="249" t="s">
        <v>506</v>
      </c>
      <c r="D15" s="250"/>
    </row>
    <row r="16" spans="1:4" ht="16.5" thickBot="1" x14ac:dyDescent="0.25">
      <c r="A16" s="134">
        <v>11</v>
      </c>
      <c r="B16" s="135" t="s">
        <v>9</v>
      </c>
      <c r="C16" s="251" t="s">
        <v>420</v>
      </c>
      <c r="D16" s="252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35" t="s">
        <v>508</v>
      </c>
      <c r="B18" s="236"/>
      <c r="C18" s="236"/>
      <c r="D18" s="236"/>
      <c r="E18" s="237"/>
    </row>
    <row r="19" spans="1:5" ht="30" customHeight="1" thickBot="1" x14ac:dyDescent="0.25">
      <c r="A19" s="140" t="s">
        <v>7</v>
      </c>
      <c r="B19" s="141" t="s">
        <v>10</v>
      </c>
      <c r="C19" s="143" t="s">
        <v>525</v>
      </c>
      <c r="D19" s="142" t="s">
        <v>526</v>
      </c>
      <c r="E19" s="143" t="s">
        <v>532</v>
      </c>
    </row>
    <row r="20" spans="1:5" ht="16.5" thickBot="1" x14ac:dyDescent="0.25">
      <c r="A20" s="134">
        <v>1</v>
      </c>
      <c r="B20" s="135" t="s">
        <v>523</v>
      </c>
      <c r="C20" s="158" t="s">
        <v>89</v>
      </c>
      <c r="D20" s="157" t="s">
        <v>91</v>
      </c>
      <c r="E20" s="159" t="s">
        <v>93</v>
      </c>
    </row>
    <row r="21" spans="1:5" ht="63.75" thickBot="1" x14ac:dyDescent="0.25">
      <c r="A21" s="134">
        <v>2</v>
      </c>
      <c r="B21" s="135" t="s">
        <v>509</v>
      </c>
      <c r="C21" s="160" t="s">
        <v>24</v>
      </c>
      <c r="D21" s="161" t="s">
        <v>453</v>
      </c>
      <c r="E21" s="162" t="s">
        <v>97</v>
      </c>
    </row>
    <row r="22" spans="1:5" ht="32.25" thickBot="1" x14ac:dyDescent="0.25">
      <c r="A22" s="134">
        <v>3</v>
      </c>
      <c r="B22" s="135" t="s">
        <v>524</v>
      </c>
      <c r="C22" s="163" t="s">
        <v>527</v>
      </c>
      <c r="D22" s="164" t="s">
        <v>527</v>
      </c>
      <c r="E22" s="165" t="s">
        <v>527</v>
      </c>
    </row>
    <row r="23" spans="1:5" ht="375" customHeight="1" thickBot="1" x14ac:dyDescent="0.25">
      <c r="A23" s="134">
        <v>4</v>
      </c>
      <c r="B23" s="135" t="s">
        <v>511</v>
      </c>
      <c r="C23" s="166" t="s">
        <v>528</v>
      </c>
      <c r="D23" s="161" t="s">
        <v>529</v>
      </c>
      <c r="E23" s="162" t="s">
        <v>533</v>
      </c>
    </row>
    <row r="24" spans="1:5" ht="16.5" thickBot="1" x14ac:dyDescent="0.25">
      <c r="A24" s="134">
        <v>5</v>
      </c>
      <c r="B24" s="135" t="s">
        <v>530</v>
      </c>
      <c r="C24" s="167" t="s">
        <v>550</v>
      </c>
      <c r="D24" s="167" t="s">
        <v>550</v>
      </c>
      <c r="E24" s="167" t="s">
        <v>550</v>
      </c>
    </row>
    <row r="25" spans="1:5" ht="284.25" thickBot="1" x14ac:dyDescent="0.25">
      <c r="A25" s="134">
        <v>6</v>
      </c>
      <c r="B25" s="135" t="s">
        <v>512</v>
      </c>
      <c r="C25" s="167" t="s">
        <v>531</v>
      </c>
      <c r="D25" s="161" t="s">
        <v>531</v>
      </c>
      <c r="E25" s="162" t="s">
        <v>531</v>
      </c>
    </row>
    <row r="26" spans="1:5" ht="16.5" thickBot="1" x14ac:dyDescent="0.25">
      <c r="A26" s="134">
        <v>7</v>
      </c>
      <c r="B26" s="135" t="s">
        <v>513</v>
      </c>
      <c r="C26" s="168" t="s">
        <v>558</v>
      </c>
      <c r="D26" s="168" t="s">
        <v>558</v>
      </c>
      <c r="E26" s="168" t="s">
        <v>558</v>
      </c>
    </row>
    <row r="27" spans="1:5" s="137" customFormat="1" ht="79.5" thickBot="1" x14ac:dyDescent="0.25">
      <c r="A27" s="149">
        <v>8</v>
      </c>
      <c r="B27" s="150" t="s">
        <v>514</v>
      </c>
      <c r="C27" s="169" t="e">
        <f>tab.1_ZSO_gminy!I6/tab.1_ZSO_gminy!F4</f>
        <v>#VALUE!</v>
      </c>
      <c r="D27" s="170" t="e">
        <f>tab.2_EE_gminy!G4/tab.2_EE_gminy!E2</f>
        <v>#VALUE!</v>
      </c>
      <c r="E27" s="171" t="e">
        <f>tab.3_KPP!G7/tab.3_KPP!E2</f>
        <v>#VALUE!</v>
      </c>
    </row>
    <row r="28" spans="1:5" ht="32.25" thickBot="1" x14ac:dyDescent="0.25">
      <c r="A28" s="136">
        <v>9</v>
      </c>
      <c r="B28" s="139" t="s">
        <v>515</v>
      </c>
      <c r="C28" s="167" t="s">
        <v>537</v>
      </c>
      <c r="D28" s="172" t="s">
        <v>537</v>
      </c>
      <c r="E28" s="172" t="s">
        <v>538</v>
      </c>
    </row>
    <row r="29" spans="1:5" ht="32.25" thickBot="1" x14ac:dyDescent="0.25">
      <c r="A29" s="136">
        <v>10</v>
      </c>
      <c r="B29" s="139" t="s">
        <v>516</v>
      </c>
      <c r="C29" s="173" t="s">
        <v>539</v>
      </c>
      <c r="D29" s="174" t="s">
        <v>539</v>
      </c>
      <c r="E29" s="173" t="s">
        <v>539</v>
      </c>
    </row>
    <row r="30" spans="1:5" ht="31.5" x14ac:dyDescent="0.2">
      <c r="A30" s="246">
        <v>11</v>
      </c>
      <c r="B30" s="243" t="s">
        <v>517</v>
      </c>
      <c r="C30" s="241" t="s">
        <v>534</v>
      </c>
      <c r="D30" s="175" t="s">
        <v>543</v>
      </c>
      <c r="E30" s="241" t="s">
        <v>536</v>
      </c>
    </row>
    <row r="31" spans="1:5" ht="15.75" x14ac:dyDescent="0.2">
      <c r="A31" s="247"/>
      <c r="B31" s="244"/>
      <c r="C31" s="227"/>
      <c r="D31" s="176">
        <f>tab.2_EE_gminy!F4</f>
        <v>0</v>
      </c>
      <c r="E31" s="227"/>
    </row>
    <row r="32" spans="1:5" ht="15.75" x14ac:dyDescent="0.2">
      <c r="A32" s="247"/>
      <c r="B32" s="244"/>
      <c r="C32" s="227"/>
      <c r="D32" s="177" t="s">
        <v>544</v>
      </c>
      <c r="E32" s="227"/>
    </row>
    <row r="33" spans="1:5" ht="15.75" x14ac:dyDescent="0.2">
      <c r="A33" s="247"/>
      <c r="B33" s="244"/>
      <c r="C33" s="227"/>
      <c r="D33" s="176">
        <f>tab.2_EE_gminy!G4</f>
        <v>0</v>
      </c>
      <c r="E33" s="227"/>
    </row>
    <row r="34" spans="1:5" ht="25.5" customHeight="1" x14ac:dyDescent="0.2">
      <c r="A34" s="247"/>
      <c r="B34" s="244"/>
      <c r="C34" s="242"/>
      <c r="D34" s="177" t="s">
        <v>545</v>
      </c>
      <c r="E34" s="242"/>
    </row>
    <row r="35" spans="1:5" ht="15.75" x14ac:dyDescent="0.2">
      <c r="A35" s="248"/>
      <c r="B35" s="245"/>
      <c r="C35" s="178">
        <f>tab.1_ZSO_gminy!J6</f>
        <v>0</v>
      </c>
      <c r="D35" s="176">
        <f>tab.2_EE_gminy!H4</f>
        <v>0</v>
      </c>
      <c r="E35" s="178">
        <f>tab.3_KPP!H7</f>
        <v>0</v>
      </c>
    </row>
    <row r="36" spans="1:5" ht="15.75" x14ac:dyDescent="0.2">
      <c r="A36" s="248"/>
      <c r="B36" s="245"/>
      <c r="C36" s="238" t="s">
        <v>548</v>
      </c>
      <c r="D36" s="177" t="s">
        <v>547</v>
      </c>
      <c r="E36" s="238" t="s">
        <v>535</v>
      </c>
    </row>
    <row r="37" spans="1:5" ht="15.75" x14ac:dyDescent="0.2">
      <c r="A37" s="248"/>
      <c r="B37" s="245"/>
      <c r="C37" s="239"/>
      <c r="D37" s="176">
        <f>tab.2_EE_gminy!I4</f>
        <v>0</v>
      </c>
      <c r="E37" s="239"/>
    </row>
    <row r="38" spans="1:5" ht="31.5" x14ac:dyDescent="0.2">
      <c r="A38" s="248"/>
      <c r="B38" s="245"/>
      <c r="C38" s="240"/>
      <c r="D38" s="177" t="s">
        <v>546</v>
      </c>
      <c r="E38" s="240"/>
    </row>
    <row r="39" spans="1:5" ht="16.5" thickBot="1" x14ac:dyDescent="0.25">
      <c r="A39" s="248"/>
      <c r="B39" s="245"/>
      <c r="C39" s="179">
        <f>tab.1_ZSO_gminy!I6</f>
        <v>0</v>
      </c>
      <c r="D39" s="180">
        <f>tab.2_EE_gminy!J4</f>
        <v>0</v>
      </c>
      <c r="E39" s="179">
        <f>tab.3_KPP!M7</f>
        <v>0</v>
      </c>
    </row>
    <row r="40" spans="1:5" ht="15.75" x14ac:dyDescent="0.2">
      <c r="A40" s="229">
        <v>12</v>
      </c>
      <c r="B40" s="232" t="s">
        <v>560</v>
      </c>
      <c r="C40" s="173" t="s">
        <v>540</v>
      </c>
      <c r="D40" s="223" t="s">
        <v>432</v>
      </c>
      <c r="E40" s="226" t="s">
        <v>432</v>
      </c>
    </row>
    <row r="41" spans="1:5" ht="15.75" x14ac:dyDescent="0.2">
      <c r="A41" s="230"/>
      <c r="B41" s="233"/>
      <c r="C41" s="181">
        <f>tab.1_ZSO_gminy!K6/1000</f>
        <v>0</v>
      </c>
      <c r="D41" s="224"/>
      <c r="E41" s="227"/>
    </row>
    <row r="42" spans="1:5" ht="15.75" x14ac:dyDescent="0.2">
      <c r="A42" s="230"/>
      <c r="B42" s="233"/>
      <c r="C42" s="182" t="s">
        <v>541</v>
      </c>
      <c r="D42" s="224"/>
      <c r="E42" s="227"/>
    </row>
    <row r="43" spans="1:5" ht="15.75" x14ac:dyDescent="0.2">
      <c r="A43" s="230"/>
      <c r="B43" s="233"/>
      <c r="C43" s="181">
        <f>tab.1_ZSO_gminy!L6/1000</f>
        <v>0</v>
      </c>
      <c r="D43" s="224"/>
      <c r="E43" s="227"/>
    </row>
    <row r="44" spans="1:5" ht="15.75" x14ac:dyDescent="0.2">
      <c r="A44" s="230"/>
      <c r="B44" s="233"/>
      <c r="C44" s="182" t="s">
        <v>542</v>
      </c>
      <c r="D44" s="224"/>
      <c r="E44" s="227"/>
    </row>
    <row r="45" spans="1:5" ht="16.5" thickBot="1" x14ac:dyDescent="0.25">
      <c r="A45" s="231"/>
      <c r="B45" s="234"/>
      <c r="C45" s="183">
        <f>tab.1_ZSO_gminy!M6/1000</f>
        <v>0</v>
      </c>
      <c r="D45" s="225"/>
      <c r="E45" s="228"/>
    </row>
    <row r="46" spans="1:5" ht="32.25" thickBot="1" x14ac:dyDescent="0.25">
      <c r="A46" s="148">
        <v>13</v>
      </c>
      <c r="B46" s="147" t="s">
        <v>518</v>
      </c>
      <c r="C46" s="184">
        <f>tab.1_ZSO_gminy!N6</f>
        <v>0</v>
      </c>
      <c r="D46" s="185">
        <f>tab.2_EE_gminy!K4</f>
        <v>0</v>
      </c>
      <c r="E46" s="156">
        <v>0</v>
      </c>
    </row>
    <row r="47" spans="1:5" ht="126.75" thickBot="1" x14ac:dyDescent="0.25">
      <c r="A47" s="134">
        <v>14</v>
      </c>
      <c r="B47" s="135" t="s">
        <v>519</v>
      </c>
      <c r="C47" s="155" t="s">
        <v>520</v>
      </c>
      <c r="D47" s="156" t="s">
        <v>520</v>
      </c>
      <c r="E47" s="156" t="s">
        <v>520</v>
      </c>
    </row>
    <row r="48" spans="1:5" ht="16.5" thickBot="1" x14ac:dyDescent="0.25">
      <c r="A48" s="134">
        <v>15</v>
      </c>
      <c r="B48" s="135" t="s">
        <v>9</v>
      </c>
      <c r="C48" s="155" t="s">
        <v>510</v>
      </c>
      <c r="D48" s="156" t="s">
        <v>510</v>
      </c>
      <c r="E48" s="156" t="s">
        <v>510</v>
      </c>
    </row>
    <row r="51" spans="1:1" x14ac:dyDescent="0.2">
      <c r="A51" s="43"/>
    </row>
  </sheetData>
  <mergeCells count="24">
    <mergeCell ref="A4:D4"/>
    <mergeCell ref="C6:D6"/>
    <mergeCell ref="C7:D7"/>
    <mergeCell ref="C8:D8"/>
    <mergeCell ref="C9:D9"/>
    <mergeCell ref="C5:D5"/>
    <mergeCell ref="C15:D15"/>
    <mergeCell ref="C16:D16"/>
    <mergeCell ref="C10:D10"/>
    <mergeCell ref="C11:D11"/>
    <mergeCell ref="C12:D12"/>
    <mergeCell ref="C13:D13"/>
    <mergeCell ref="C14:D14"/>
    <mergeCell ref="D40:D45"/>
    <mergeCell ref="E40:E45"/>
    <mergeCell ref="A40:A45"/>
    <mergeCell ref="B40:B45"/>
    <mergeCell ref="A18:E18"/>
    <mergeCell ref="E36:E38"/>
    <mergeCell ref="E30:E34"/>
    <mergeCell ref="B30:B39"/>
    <mergeCell ref="A30:A39"/>
    <mergeCell ref="C30:C34"/>
    <mergeCell ref="C36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6" t="s">
        <v>316</v>
      </c>
      <c r="I2" s="187"/>
      <c r="J2" s="187"/>
      <c r="K2" s="187"/>
      <c r="L2" s="187"/>
      <c r="M2" s="187"/>
      <c r="N2" s="187"/>
      <c r="O2" s="188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hidden="1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hidden="1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hidden="1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hidden="1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hidden="1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hidden="1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hidden="1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5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hidden="1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hidden="1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hidden="1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hidden="1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hidden="1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hidden="1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hidden="1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hidden="1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hidden="1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5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hidden="1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hidden="1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hidden="1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hidden="1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hidden="1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hidden="1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hidden="1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hidden="1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hidden="1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hidden="1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hidden="1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hidden="1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hidden="1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hidden="1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hidden="1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hidden="1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hidden="1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hidden="1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hidden="1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hidden="1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501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hidden="1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hidden="1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hidden="1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hidden="1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hidden="1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hidden="1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hidden="1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hidden="1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hidden="1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hidden="1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hidden="1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hidden="1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hidden="1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hidden="1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hidden="1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hidden="1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hidden="1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hidden="1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hidden="1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hidden="1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hidden="1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hidden="1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hidden="1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hidden="1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hidden="1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hidden="1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hidden="1" x14ac:dyDescent="0.2">
      <c r="A83" s="1" t="s">
        <v>253</v>
      </c>
      <c r="B83" s="1" t="s">
        <v>500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hidden="1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hidden="1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hidden="1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hidden="1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hidden="1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hidden="1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hidden="1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hidden="1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hidden="1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hidden="1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hidden="1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hidden="1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hidden="1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hidden="1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hidden="1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hidden="1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hidden="1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hidden="1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hidden="1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hidden="1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470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500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499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0" t="s">
        <v>45</v>
      </c>
      <c r="B2" s="190" t="s">
        <v>33</v>
      </c>
      <c r="C2" s="189" t="s">
        <v>44</v>
      </c>
      <c r="D2" s="189"/>
      <c r="E2" s="189"/>
    </row>
    <row r="3" spans="1:5" ht="14.25" x14ac:dyDescent="0.2">
      <c r="A3" s="191"/>
      <c r="B3" s="191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tabSelected="1" workbookViewId="0">
      <selection activeCell="A26" sqref="A26:B26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2" t="s">
        <v>559</v>
      </c>
      <c r="B2" s="192"/>
    </row>
    <row r="3" spans="1:2" x14ac:dyDescent="0.2">
      <c r="A3" s="123" t="s">
        <v>479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567</v>
      </c>
      <c r="B6" s="102" t="s">
        <v>568</v>
      </c>
    </row>
    <row r="7" spans="1:2" ht="15" x14ac:dyDescent="0.2">
      <c r="A7" s="108" t="s">
        <v>444</v>
      </c>
      <c r="B7" s="102" t="s">
        <v>561</v>
      </c>
    </row>
    <row r="8" spans="1:2" ht="15" x14ac:dyDescent="0.2">
      <c r="A8" s="108" t="s">
        <v>433</v>
      </c>
      <c r="B8" s="102" t="s">
        <v>562</v>
      </c>
    </row>
    <row r="9" spans="1:2" ht="15" hidden="1" x14ac:dyDescent="0.2">
      <c r="A9" s="108" t="s">
        <v>434</v>
      </c>
      <c r="B9" s="102" t="s">
        <v>460</v>
      </c>
    </row>
    <row r="10" spans="1:2" ht="15" x14ac:dyDescent="0.2">
      <c r="A10" s="108" t="s">
        <v>435</v>
      </c>
      <c r="B10" s="102" t="s">
        <v>563</v>
      </c>
    </row>
    <row r="11" spans="1:2" ht="15" x14ac:dyDescent="0.2">
      <c r="A11" s="108" t="s">
        <v>436</v>
      </c>
      <c r="B11" s="102" t="s">
        <v>564</v>
      </c>
    </row>
    <row r="12" spans="1:2" ht="15" x14ac:dyDescent="0.2">
      <c r="A12" s="108" t="s">
        <v>439</v>
      </c>
      <c r="B12" s="102" t="s">
        <v>565</v>
      </c>
    </row>
    <row r="13" spans="1:2" ht="15" hidden="1" x14ac:dyDescent="0.2">
      <c r="A13" s="111" t="s">
        <v>456</v>
      </c>
      <c r="B13" s="102"/>
    </row>
    <row r="14" spans="1:2" ht="15" hidden="1" x14ac:dyDescent="0.2">
      <c r="A14" s="108" t="s">
        <v>446</v>
      </c>
      <c r="B14" s="102" t="s">
        <v>459</v>
      </c>
    </row>
    <row r="15" spans="1:2" ht="15" hidden="1" x14ac:dyDescent="0.2">
      <c r="A15" s="108" t="s">
        <v>448</v>
      </c>
      <c r="B15" s="102" t="s">
        <v>461</v>
      </c>
    </row>
    <row r="16" spans="1:2" ht="15" hidden="1" x14ac:dyDescent="0.2">
      <c r="A16" s="111" t="s">
        <v>454</v>
      </c>
      <c r="B16" s="102"/>
    </row>
    <row r="17" spans="1:2" ht="15" hidden="1" x14ac:dyDescent="0.2">
      <c r="A17" s="108" t="s">
        <v>446</v>
      </c>
      <c r="B17" s="102" t="s">
        <v>457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455</v>
      </c>
      <c r="B19" s="102"/>
    </row>
    <row r="20" spans="1:2" ht="15" hidden="1" x14ac:dyDescent="0.2">
      <c r="A20" s="108" t="s">
        <v>446</v>
      </c>
      <c r="B20" s="102" t="s">
        <v>458</v>
      </c>
    </row>
    <row r="21" spans="1:2" ht="15" hidden="1" x14ac:dyDescent="0.2">
      <c r="A21" s="108" t="s">
        <v>441</v>
      </c>
      <c r="B21" s="102" t="s">
        <v>445</v>
      </c>
    </row>
    <row r="25" spans="1:2" ht="15.75" x14ac:dyDescent="0.2">
      <c r="A25" s="193" t="s">
        <v>472</v>
      </c>
      <c r="B25" s="193"/>
    </row>
    <row r="26" spans="1:2" ht="35.25" customHeight="1" x14ac:dyDescent="0.2">
      <c r="A26" s="194" t="s">
        <v>569</v>
      </c>
      <c r="B26" s="195"/>
    </row>
    <row r="27" spans="1:2" ht="15.75" x14ac:dyDescent="0.2">
      <c r="A27" s="119"/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C5" sqref="C5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4"/>
      <c r="B1" s="194"/>
      <c r="C1" s="194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449</v>
      </c>
    </row>
    <row r="3" spans="1:9" ht="12" customHeight="1" x14ac:dyDescent="0.2">
      <c r="A3" s="196" t="s">
        <v>496</v>
      </c>
      <c r="B3" s="196"/>
      <c r="C3" s="196"/>
      <c r="D3" s="196"/>
      <c r="E3" s="196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562</v>
      </c>
    </row>
    <row r="5" spans="1:9" ht="15" x14ac:dyDescent="0.2">
      <c r="A5" s="10">
        <v>1</v>
      </c>
      <c r="B5" s="11" t="s">
        <v>475</v>
      </c>
      <c r="C5" s="21"/>
      <c r="D5" s="47"/>
      <c r="E5" s="21"/>
      <c r="F5" s="47"/>
      <c r="H5" s="107" t="s">
        <v>435</v>
      </c>
      <c r="I5" s="102" t="s">
        <v>563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566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/>
      </c>
      <c r="D7" s="45" t="e">
        <f>VLOOKUP($D$9,gminy_26[],katalog_gmin_PL26!$F$1,FALSE)</f>
        <v>#N/A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565</v>
      </c>
    </row>
    <row r="8" spans="1:9" x14ac:dyDescent="0.2">
      <c r="A8" s="10">
        <v>4</v>
      </c>
      <c r="B8" s="11" t="s">
        <v>498</v>
      </c>
      <c r="C8" s="9" t="str">
        <f>IFERROR(VLOOKUP($D$9,gminy_26[],katalog_gmin_PL26!$E$1,FALSE),"")</f>
        <v/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491</v>
      </c>
      <c r="C9" s="20"/>
      <c r="D9" s="45" t="e">
        <f>VLOOKUP($C$9,gminy_26[[nazwa gminy]:[kod gminy2]],2,FALSE)</f>
        <v>#N/A</v>
      </c>
      <c r="E9" s="97" t="s">
        <v>432</v>
      </c>
      <c r="F9" s="45"/>
    </row>
    <row r="10" spans="1:9" ht="24" x14ac:dyDescent="0.2">
      <c r="A10" s="10">
        <v>6</v>
      </c>
      <c r="B10" s="11" t="s">
        <v>493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473</v>
      </c>
      <c r="D11" s="45"/>
      <c r="E11" s="9" t="s">
        <v>473</v>
      </c>
      <c r="F11" s="45"/>
    </row>
    <row r="12" spans="1:9" x14ac:dyDescent="0.2">
      <c r="A12" s="10">
        <v>8</v>
      </c>
      <c r="B12" s="11" t="s">
        <v>476</v>
      </c>
      <c r="C12" s="19"/>
      <c r="D12" s="48"/>
      <c r="E12" s="19"/>
      <c r="F12" s="48"/>
    </row>
    <row r="13" spans="1:9" x14ac:dyDescent="0.2">
      <c r="A13" s="10">
        <v>9</v>
      </c>
      <c r="B13" s="11" t="s">
        <v>477</v>
      </c>
      <c r="C13" s="19"/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x14ac:dyDescent="0.2">
      <c r="A15" s="10">
        <v>11</v>
      </c>
      <c r="B15" s="11" t="s">
        <v>478</v>
      </c>
      <c r="C15" s="19"/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6" t="s">
        <v>497</v>
      </c>
      <c r="B18" s="196"/>
      <c r="C18" s="196"/>
      <c r="D18" s="196"/>
      <c r="E18" s="196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495</v>
      </c>
      <c r="C20" s="105">
        <f>C$5</f>
        <v>0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/>
      </c>
      <c r="D22" s="45" t="e">
        <f>VLOOKUP($D$9,gminy_26[],katalog_gmin_PL26!$F$1,FALSE)</f>
        <v>#N/A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/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494</v>
      </c>
      <c r="C24" s="104">
        <f>C$9</f>
        <v>0</v>
      </c>
      <c r="D24" s="45" t="e">
        <f>VLOOKUP($C$9,gminy_26[[nazwa gminy]:[kod gminy2]],2,FALSE)</f>
        <v>#N/A</v>
      </c>
      <c r="E24" s="97" t="s">
        <v>432</v>
      </c>
      <c r="F24" s="45"/>
    </row>
    <row r="25" spans="1:6" ht="24" x14ac:dyDescent="0.2">
      <c r="A25" s="10">
        <v>6</v>
      </c>
      <c r="B25" s="25" t="s">
        <v>480</v>
      </c>
      <c r="C25" s="31"/>
      <c r="D25" s="47"/>
      <c r="E25" s="31"/>
      <c r="F25" s="47"/>
    </row>
    <row r="26" spans="1:6" ht="24" x14ac:dyDescent="0.2">
      <c r="A26" s="10">
        <v>7</v>
      </c>
      <c r="B26" s="25" t="s">
        <v>481</v>
      </c>
      <c r="C26" s="31"/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0000000}"/>
    <hyperlink ref="H6" location="tab.3_KPP!A1" tooltip="Tabela kontrole" display="tab.3_KPP" xr:uid="{00000000-0004-0000-0400-000001000000}"/>
    <hyperlink ref="H7" location="tab.5_PDK!A1" tooltip="PDK" display="tab.5_PDK" xr:uid="{00000000-0004-0000-0400-000002000000}"/>
    <hyperlink ref="H4" location="tab.1_ZSO_gminy!A1" tooltip="Tabela ZSO dla gmin" display="tab.1_ZSO_gminy" xr:uid="{00000000-0004-0000-0400-000003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31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8" sqref="A8"/>
      <selection pane="bottomRight" activeCell="I6" sqref="I6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471</v>
      </c>
    </row>
    <row r="2" spans="1:20" ht="16.5" thickBot="1" x14ac:dyDescent="0.25">
      <c r="C2" s="59"/>
      <c r="D2" s="93"/>
      <c r="E2" s="94" t="s">
        <v>362</v>
      </c>
      <c r="F2" s="53" t="str">
        <f>IF(tabela_informacyjna_dla_JST!$C$5=0,"brak roku sprawozdawczego",tabela_informacyjna_dla_JST!$C$5)</f>
        <v>brak roku sprawozdawczego</v>
      </c>
    </row>
    <row r="3" spans="1:20" ht="18" thickBot="1" x14ac:dyDescent="0.25">
      <c r="C3" s="59"/>
      <c r="D3" s="93"/>
      <c r="E3" s="94" t="s">
        <v>451</v>
      </c>
      <c r="F3" s="79" t="str">
        <f>IFERROR(VLOOKUP(tabela_informacyjna_dla_JST!$D$9,gminy_26[],katalog_gmin_PL26!$H$1,FALSE),"brak nazwy gminy")</f>
        <v>brak nazwy gminy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 t="str">
        <f>IFERROR(VLOOKUP(tabela_informacyjna_dla_JST!$D$9,gminy_26[],(HLOOKUP($F$2,katalog_gmin_PL26!$T$2:$Z$3,2,FALSE)),FALSE),"brak nazwy gminy lub roku")</f>
        <v>brak nazwy gminy lub roku</v>
      </c>
      <c r="G4" s="54"/>
      <c r="H4" s="54"/>
      <c r="I4" s="202" t="s">
        <v>332</v>
      </c>
      <c r="J4" s="203"/>
      <c r="K4" s="203"/>
      <c r="L4" s="203"/>
      <c r="M4" s="203"/>
      <c r="N4" s="203"/>
      <c r="O4" s="204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0</v>
      </c>
      <c r="J6" s="96">
        <f t="shared" si="0"/>
        <v>0</v>
      </c>
      <c r="K6" s="90">
        <f t="shared" si="0"/>
        <v>0</v>
      </c>
      <c r="L6" s="90">
        <f t="shared" si="0"/>
        <v>0</v>
      </c>
      <c r="M6" s="62">
        <f t="shared" si="0"/>
        <v>0</v>
      </c>
      <c r="N6" s="56">
        <f t="shared" si="0"/>
        <v>0</v>
      </c>
      <c r="O6" s="56">
        <f t="shared" si="0"/>
        <v>0</v>
      </c>
      <c r="P6" s="13"/>
      <c r="R6" s="54"/>
    </row>
    <row r="7" spans="1:20" ht="18" customHeight="1" x14ac:dyDescent="0.2">
      <c r="A7" s="198" t="s">
        <v>7</v>
      </c>
      <c r="B7" s="198" t="s">
        <v>26</v>
      </c>
      <c r="C7" s="198" t="s">
        <v>0</v>
      </c>
      <c r="D7" s="198" t="s">
        <v>22</v>
      </c>
      <c r="E7" s="198" t="s">
        <v>23</v>
      </c>
      <c r="F7" s="198" t="s">
        <v>19</v>
      </c>
      <c r="G7" s="198" t="s">
        <v>18</v>
      </c>
      <c r="H7" s="205" t="s">
        <v>396</v>
      </c>
      <c r="I7" s="205"/>
      <c r="J7" s="205"/>
      <c r="K7" s="206" t="s">
        <v>483</v>
      </c>
      <c r="L7" s="207"/>
      <c r="M7" s="208"/>
      <c r="N7" s="198" t="s">
        <v>400</v>
      </c>
      <c r="O7" s="200" t="s">
        <v>490</v>
      </c>
      <c r="P7" s="198" t="s">
        <v>486</v>
      </c>
      <c r="R7" s="197" t="s">
        <v>313</v>
      </c>
      <c r="S7" s="197"/>
      <c r="T7" s="197"/>
    </row>
    <row r="8" spans="1:20" ht="51" customHeight="1" x14ac:dyDescent="0.2">
      <c r="A8" s="199"/>
      <c r="B8" s="199"/>
      <c r="C8" s="199"/>
      <c r="D8" s="199"/>
      <c r="E8" s="199"/>
      <c r="F8" s="199"/>
      <c r="G8" s="199"/>
      <c r="H8" s="33" t="s">
        <v>482</v>
      </c>
      <c r="I8" s="33" t="s">
        <v>450</v>
      </c>
      <c r="J8" s="33" t="s">
        <v>397</v>
      </c>
      <c r="K8" s="33" t="s">
        <v>31</v>
      </c>
      <c r="L8" s="33" t="s">
        <v>32</v>
      </c>
      <c r="M8" s="33" t="s">
        <v>35</v>
      </c>
      <c r="N8" s="199"/>
      <c r="O8" s="201"/>
      <c r="P8" s="199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484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>
        <f>tabela_informacyjna_dla_JST!$C$9</f>
        <v>0</v>
      </c>
      <c r="C11" s="15" t="str">
        <f>tabela_informacyjna_dla_JST!$C$8</f>
        <v/>
      </c>
      <c r="D11" s="51" t="str">
        <f>IFERROR(_xlfn.CONCAT(tabela_informacyjna_dla_JST!$D$7,"_ZSO"),"brak nazwy gminy")</f>
        <v>brak nazwy gminy</v>
      </c>
      <c r="E11" s="22" t="str">
        <f>IFERROR(VLOOKUP($D11,kat_zadania[],katalogi!$N$1-katalogi!$L$1,FALSE),"brak nazwy gminy")</f>
        <v>brak nazwy gminy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e">
        <f>VLOOKUP($B11,gminy_26[[nazwa gminy]:[kod gminy2]],2,FALSE)</f>
        <v>#N/A</v>
      </c>
      <c r="T11" s="91" t="e">
        <f>VLOOKUP($S11,gminy_26[],katalog_gmin_PL26!$F$1,FALSE)</f>
        <v>#N/A</v>
      </c>
    </row>
    <row r="12" spans="1:20" ht="22.5" customHeight="1" x14ac:dyDescent="0.2">
      <c r="A12" s="3">
        <v>2</v>
      </c>
      <c r="B12" s="15">
        <f>tabela_informacyjna_dla_JST!$C$9</f>
        <v>0</v>
      </c>
      <c r="C12" s="15" t="str">
        <f>tabela_informacyjna_dla_JST!$C$8</f>
        <v/>
      </c>
      <c r="D12" s="51" t="str">
        <f>IFERROR(CONCATENATE(tabela_informacyjna_dla_JST!$D$7,"_ZSO"),"brak nazwy gminy")</f>
        <v>brak nazwy gminy</v>
      </c>
      <c r="E12" s="22" t="str">
        <f>IFERROR(VLOOKUP($D12,kat_zadania[],katalogi!$N$1-katalogi!$L$1,FALSE),"brak nazwy gminy")</f>
        <v>brak nazwy gminy</v>
      </c>
      <c r="F12" s="31"/>
      <c r="G12" s="31"/>
      <c r="H12" s="31"/>
      <c r="I12" s="112"/>
      <c r="J12" s="112"/>
      <c r="K12" s="74" t="str">
        <f>IFERROR(VLOOKUP($R12,kat_wsk_efektu[],wskaźniki_efektu!C$1,FALSE)*$I12/1000,"")</f>
        <v/>
      </c>
      <c r="L12" s="74" t="str">
        <f>IFERROR(VLOOKUP($R12,kat_wsk_efektu[],wskaźniki_efektu!D$1,FALSE)*$I12/1000,"")</f>
        <v/>
      </c>
      <c r="M12" s="74" t="str">
        <f>IFERROR(VLOOKUP($R12,kat_wsk_efektu[],wskaźniki_efektu!E$1,FALSE)*$I12/1000,"")</f>
        <v/>
      </c>
      <c r="N12" s="113"/>
      <c r="O12" s="113"/>
      <c r="P12" s="114"/>
      <c r="R12" s="77" t="str">
        <f>IFERROR(VLOOKUP($H12,wskaźniki_efektu!$B$21:$C$34,wskaźniki_efektu!$C$1-wskaźniki_efektu!$A$1,FALSE),"")</f>
        <v/>
      </c>
      <c r="S12" s="91" t="e">
        <f>VLOOKUP($B12,gminy_26[[nazwa gminy]:[kod gminy2]],2,FALSE)</f>
        <v>#N/A</v>
      </c>
      <c r="T12" s="91" t="e">
        <f>VLOOKUP($S12,gminy_26[],katalog_gmin_PL26!$F$1,FALSE)</f>
        <v>#N/A</v>
      </c>
    </row>
    <row r="13" spans="1:20" ht="22.5" customHeight="1" x14ac:dyDescent="0.2">
      <c r="A13" s="3">
        <v>3</v>
      </c>
      <c r="B13" s="15">
        <f>tabela_informacyjna_dla_JST!$C$9</f>
        <v>0</v>
      </c>
      <c r="C13" s="15" t="str">
        <f>tabela_informacyjna_dla_JST!$C$8</f>
        <v/>
      </c>
      <c r="D13" s="51" t="str">
        <f>IFERROR(CONCATENATE(tabela_informacyjna_dla_JST!$D$7,"_ZSO"),"brak nazwy gminy")</f>
        <v>brak nazwy gminy</v>
      </c>
      <c r="E13" s="22" t="str">
        <f>IFERROR(VLOOKUP($D13,kat_zadania[],katalogi!$N$1-katalogi!$L$1,FALSE),"brak nazwy gminy")</f>
        <v>brak nazwy gminy</v>
      </c>
      <c r="F13" s="31"/>
      <c r="G13" s="31"/>
      <c r="H13" s="31"/>
      <c r="I13" s="112"/>
      <c r="J13" s="112"/>
      <c r="K13" s="74" t="str">
        <f>IFERROR(VLOOKUP($R13,kat_wsk_efektu[],wskaźniki_efektu!C$1,FALSE)*$I13/1000,"")</f>
        <v/>
      </c>
      <c r="L13" s="74" t="str">
        <f>IFERROR(VLOOKUP($R13,kat_wsk_efektu[],wskaźniki_efektu!D$1,FALSE)*$I13/1000,"")</f>
        <v/>
      </c>
      <c r="M13" s="74" t="str">
        <f>IFERROR(VLOOKUP($R13,kat_wsk_efektu[],wskaźniki_efektu!E$1,FALSE)*$I13/1000,"")</f>
        <v/>
      </c>
      <c r="N13" s="113"/>
      <c r="O13" s="113"/>
      <c r="P13" s="114"/>
      <c r="R13" s="77" t="str">
        <f>IFERROR(VLOOKUP($H13,wskaźniki_efektu!$B$21:$C$34,wskaźniki_efektu!$C$1-wskaźniki_efektu!$A$1,FALSE),"")</f>
        <v/>
      </c>
      <c r="S13" s="91" t="e">
        <f>VLOOKUP($B13,gminy_26[[nazwa gminy]:[kod gminy2]],2,FALSE)</f>
        <v>#N/A</v>
      </c>
      <c r="T13" s="91" t="e">
        <f>VLOOKUP($S13,gminy_26[],katalog_gmin_PL26!$F$1,FALSE)</f>
        <v>#N/A</v>
      </c>
    </row>
    <row r="14" spans="1:20" ht="22.5" customHeight="1" x14ac:dyDescent="0.2">
      <c r="A14" s="3">
        <v>4</v>
      </c>
      <c r="B14" s="15">
        <f>tabela_informacyjna_dla_JST!$C$9</f>
        <v>0</v>
      </c>
      <c r="C14" s="15" t="str">
        <f>tabela_informacyjna_dla_JST!$C$8</f>
        <v/>
      </c>
      <c r="D14" s="51" t="str">
        <f>IFERROR(CONCATENATE(tabela_informacyjna_dla_JST!$D$7,"_ZSO"),"brak nazwy gminy")</f>
        <v>brak nazwy gminy</v>
      </c>
      <c r="E14" s="22" t="str">
        <f>IFERROR(VLOOKUP($D14,kat_zadania[],katalogi!$N$1-katalogi!$L$1,FALSE),"brak nazwy gminy")</f>
        <v>brak nazwy gminy</v>
      </c>
      <c r="F14" s="31"/>
      <c r="G14" s="31"/>
      <c r="H14" s="31"/>
      <c r="I14" s="112"/>
      <c r="J14" s="112"/>
      <c r="K14" s="74" t="str">
        <f>IFERROR(VLOOKUP($R14,kat_wsk_efektu[],wskaźniki_efektu!C$1,FALSE)*$I14/1000,"")</f>
        <v/>
      </c>
      <c r="L14" s="74" t="str">
        <f>IFERROR(VLOOKUP($R14,kat_wsk_efektu[],wskaźniki_efektu!D$1,FALSE)*$I14/1000,"")</f>
        <v/>
      </c>
      <c r="M14" s="74" t="str">
        <f>IFERROR(VLOOKUP($R14,kat_wsk_efektu[],wskaźniki_efektu!E$1,FALSE)*$I14/1000,"")</f>
        <v/>
      </c>
      <c r="N14" s="113"/>
      <c r="O14" s="113"/>
      <c r="P14" s="114"/>
      <c r="R14" s="77" t="str">
        <f>IFERROR(VLOOKUP($H14,wskaźniki_efektu!$B$21:$C$34,wskaźniki_efektu!$C$1-wskaźniki_efektu!$A$1,FALSE),"")</f>
        <v/>
      </c>
      <c r="S14" s="91" t="e">
        <f>VLOOKUP($B14,gminy_26[[nazwa gminy]:[kod gminy2]],2,FALSE)</f>
        <v>#N/A</v>
      </c>
      <c r="T14" s="91" t="e">
        <f>VLOOKUP($S14,gminy_26[],katalog_gmin_PL26!$F$1,FALSE)</f>
        <v>#N/A</v>
      </c>
    </row>
    <row r="15" spans="1:20" ht="22.5" customHeight="1" x14ac:dyDescent="0.2">
      <c r="A15" s="3">
        <v>5</v>
      </c>
      <c r="B15" s="15">
        <f>tabela_informacyjna_dla_JST!$C$9</f>
        <v>0</v>
      </c>
      <c r="C15" s="15" t="str">
        <f>tabela_informacyjna_dla_JST!$C$8</f>
        <v/>
      </c>
      <c r="D15" s="51" t="str">
        <f>IFERROR(CONCATENATE(tabela_informacyjna_dla_JST!$D$7,"_ZSO"),"brak nazwy gminy")</f>
        <v>brak nazwy gminy</v>
      </c>
      <c r="E15" s="22" t="str">
        <f>IFERROR(VLOOKUP($D15,kat_zadania[],katalogi!$N$1-katalogi!$L$1,FALSE),"brak nazwy gminy")</f>
        <v>brak nazwy gminy</v>
      </c>
      <c r="F15" s="31"/>
      <c r="G15" s="31"/>
      <c r="H15" s="31"/>
      <c r="I15" s="112"/>
      <c r="J15" s="112"/>
      <c r="K15" s="74" t="str">
        <f>IFERROR(VLOOKUP($R15,kat_wsk_efektu[],wskaźniki_efektu!C$1,FALSE)*$I15/1000,"")</f>
        <v/>
      </c>
      <c r="L15" s="74" t="str">
        <f>IFERROR(VLOOKUP($R15,kat_wsk_efektu[],wskaźniki_efektu!D$1,FALSE)*$I15/1000,"")</f>
        <v/>
      </c>
      <c r="M15" s="74" t="str">
        <f>IFERROR(VLOOKUP($R15,kat_wsk_efektu[],wskaźniki_efektu!E$1,FALSE)*$I15/1000,"")</f>
        <v/>
      </c>
      <c r="N15" s="113"/>
      <c r="O15" s="113"/>
      <c r="P15" s="114"/>
      <c r="R15" s="77" t="str">
        <f>IFERROR(VLOOKUP($H15,wskaźniki_efektu!$B$21:$C$34,wskaźniki_efektu!$C$1-wskaźniki_efektu!$A$1,FALSE),"")</f>
        <v/>
      </c>
      <c r="S15" s="91" t="e">
        <f>VLOOKUP($B15,gminy_26[[nazwa gminy]:[kod gminy2]],2,FALSE)</f>
        <v>#N/A</v>
      </c>
      <c r="T15" s="91" t="e">
        <f>VLOOKUP($S15,gminy_26[],katalog_gmin_PL26!$F$1,FALSE)</f>
        <v>#N/A</v>
      </c>
    </row>
    <row r="16" spans="1:20" ht="22.5" customHeight="1" x14ac:dyDescent="0.2">
      <c r="A16" s="3">
        <v>6</v>
      </c>
      <c r="B16" s="15">
        <f>tabela_informacyjna_dla_JST!$C$9</f>
        <v>0</v>
      </c>
      <c r="C16" s="15" t="str">
        <f>tabela_informacyjna_dla_JST!$C$8</f>
        <v/>
      </c>
      <c r="D16" s="51" t="str">
        <f>IFERROR(CONCATENATE(tabela_informacyjna_dla_JST!$D$7,"_ZSO"),"brak nazwy gminy")</f>
        <v>brak nazwy gminy</v>
      </c>
      <c r="E16" s="22" t="str">
        <f>IFERROR(VLOOKUP($D16,kat_zadania[],katalogi!$N$1-katalogi!$L$1,FALSE),"brak nazwy gminy")</f>
        <v>brak nazwy gminy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4"/>
      <c r="R16" s="77" t="str">
        <f>IFERROR(VLOOKUP($H16,wskaźniki_efektu!$B$21:$C$34,wskaźniki_efektu!$C$1-wskaźniki_efektu!$A$1,FALSE),"")</f>
        <v/>
      </c>
      <c r="S16" s="91" t="e">
        <f>VLOOKUP($B16,gminy_26[[nazwa gminy]:[kod gminy2]],2,FALSE)</f>
        <v>#N/A</v>
      </c>
      <c r="T16" s="91" t="e">
        <f>VLOOKUP($S16,gminy_26[],katalog_gmin_PL26!$F$1,FALSE)</f>
        <v>#N/A</v>
      </c>
    </row>
    <row r="17" spans="1:20" ht="22.5" customHeight="1" x14ac:dyDescent="0.2">
      <c r="A17" s="3">
        <v>7</v>
      </c>
      <c r="B17" s="15">
        <f>tabela_informacyjna_dla_JST!$C$9</f>
        <v>0</v>
      </c>
      <c r="C17" s="15" t="str">
        <f>tabela_informacyjna_dla_JST!$C$8</f>
        <v/>
      </c>
      <c r="D17" s="51" t="str">
        <f>IFERROR(CONCATENATE(tabela_informacyjna_dla_JST!$D$7,"_ZSO"),"brak nazwy gminy")</f>
        <v>brak nazwy gminy</v>
      </c>
      <c r="E17" s="22" t="str">
        <f>IFERROR(VLOOKUP($D17,kat_zadania[],katalogi!$N$1-katalogi!$L$1,FALSE),"brak nazwy gminy")</f>
        <v>brak nazwy gminy</v>
      </c>
      <c r="F17" s="31"/>
      <c r="G17" s="31"/>
      <c r="H17" s="31"/>
      <c r="I17" s="112"/>
      <c r="J17" s="112"/>
      <c r="K17" s="74" t="str">
        <f>IFERROR(VLOOKUP($R17,kat_wsk_efektu[],wskaźniki_efektu!C$1,FALSE)*$I17/1000,"")</f>
        <v/>
      </c>
      <c r="L17" s="74" t="str">
        <f>IFERROR(VLOOKUP($R17,kat_wsk_efektu[],wskaźniki_efektu!D$1,FALSE)*$I17/1000,"")</f>
        <v/>
      </c>
      <c r="M17" s="74" t="str">
        <f>IFERROR(VLOOKUP($R17,kat_wsk_efektu[],wskaźniki_efektu!E$1,FALSE)*$I17/1000,"")</f>
        <v/>
      </c>
      <c r="N17" s="113"/>
      <c r="O17" s="113"/>
      <c r="P17" s="114"/>
      <c r="R17" s="77" t="str">
        <f>IFERROR(VLOOKUP($H17,wskaźniki_efektu!$B$21:$C$34,wskaźniki_efektu!$C$1-wskaźniki_efektu!$A$1,FALSE),"")</f>
        <v/>
      </c>
      <c r="S17" s="91" t="e">
        <f>VLOOKUP($B17,gminy_26[[nazwa gminy]:[kod gminy2]],2,FALSE)</f>
        <v>#N/A</v>
      </c>
      <c r="T17" s="91" t="e">
        <f>VLOOKUP($S17,gminy_26[],katalog_gmin_PL26!$F$1,FALSE)</f>
        <v>#N/A</v>
      </c>
    </row>
    <row r="18" spans="1:20" ht="22.5" customHeight="1" x14ac:dyDescent="0.2">
      <c r="A18" s="3">
        <v>8</v>
      </c>
      <c r="B18" s="15">
        <f>tabela_informacyjna_dla_JST!$C$9</f>
        <v>0</v>
      </c>
      <c r="C18" s="15" t="str">
        <f>tabela_informacyjna_dla_JST!$C$8</f>
        <v/>
      </c>
      <c r="D18" s="51" t="str">
        <f>IFERROR(CONCATENATE(tabela_informacyjna_dla_JST!$D$7,"_ZSO"),"brak nazwy gminy")</f>
        <v>brak nazwy gminy</v>
      </c>
      <c r="E18" s="22" t="str">
        <f>IFERROR(VLOOKUP($D18,kat_zadania[],katalogi!$N$1-katalogi!$L$1,FALSE),"brak nazwy gminy")</f>
        <v>brak nazwy gminy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e">
        <f>VLOOKUP($B18,gminy_26[[nazwa gminy]:[kod gminy2]],2,FALSE)</f>
        <v>#N/A</v>
      </c>
      <c r="T18" s="91" t="e">
        <f>VLOOKUP($S18,gminy_26[],katalog_gmin_PL26!$F$1,FALSE)</f>
        <v>#N/A</v>
      </c>
    </row>
    <row r="19" spans="1:20" ht="22.5" customHeight="1" x14ac:dyDescent="0.2">
      <c r="A19" s="3">
        <v>9</v>
      </c>
      <c r="B19" s="15">
        <f>tabela_informacyjna_dla_JST!$C$9</f>
        <v>0</v>
      </c>
      <c r="C19" s="15" t="str">
        <f>tabela_informacyjna_dla_JST!$C$8</f>
        <v/>
      </c>
      <c r="D19" s="51" t="str">
        <f>IFERROR(CONCATENATE(tabela_informacyjna_dla_JST!$D$7,"_ZSO"),"brak nazwy gminy")</f>
        <v>brak nazwy gminy</v>
      </c>
      <c r="E19" s="22" t="str">
        <f>IFERROR(VLOOKUP($D19,kat_zadania[],katalogi!$N$1-katalogi!$L$1,FALSE),"brak nazwy gminy")</f>
        <v>brak nazwy gminy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e">
        <f>VLOOKUP($B19,gminy_26[[nazwa gminy]:[kod gminy2]],2,FALSE)</f>
        <v>#N/A</v>
      </c>
      <c r="T19" s="91" t="e">
        <f>VLOOKUP($S19,gminy_26[],katalog_gmin_PL26!$F$1,FALSE)</f>
        <v>#N/A</v>
      </c>
    </row>
    <row r="20" spans="1:20" ht="22.5" customHeight="1" x14ac:dyDescent="0.2">
      <c r="A20" s="3">
        <v>10</v>
      </c>
      <c r="B20" s="15">
        <f>tabela_informacyjna_dla_JST!$C$9</f>
        <v>0</v>
      </c>
      <c r="C20" s="15" t="str">
        <f>tabela_informacyjna_dla_JST!$C$8</f>
        <v/>
      </c>
      <c r="D20" s="51" t="str">
        <f>IFERROR(CONCATENATE(tabela_informacyjna_dla_JST!$D$7,"_ZSO"),"brak nazwy gminy")</f>
        <v>brak nazwy gminy</v>
      </c>
      <c r="E20" s="22" t="str">
        <f>IFERROR(VLOOKUP($D20,kat_zadania[],katalogi!$N$1-katalogi!$L$1,FALSE),"brak nazwy gminy")</f>
        <v>brak nazwy gminy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e">
        <f>VLOOKUP($B20,gminy_26[[nazwa gminy]:[kod gminy2]],2,FALSE)</f>
        <v>#N/A</v>
      </c>
      <c r="T20" s="91" t="e">
        <f>VLOOKUP($S20,gminy_26[],katalog_gmin_PL26!$F$1,FALSE)</f>
        <v>#N/A</v>
      </c>
    </row>
    <row r="21" spans="1:20" ht="22.5" customHeight="1" x14ac:dyDescent="0.2">
      <c r="A21" s="3">
        <v>11</v>
      </c>
      <c r="B21" s="15">
        <f>tabela_informacyjna_dla_JST!$C$9</f>
        <v>0</v>
      </c>
      <c r="C21" s="15" t="str">
        <f>tabela_informacyjna_dla_JST!$C$8</f>
        <v/>
      </c>
      <c r="D21" s="51" t="str">
        <f>IFERROR(CONCATENATE(tabela_informacyjna_dla_JST!$D$7,"_ZSO"),"brak nazwy gminy")</f>
        <v>brak nazwy gminy</v>
      </c>
      <c r="E21" s="22" t="str">
        <f>IFERROR(VLOOKUP($D21,kat_zadania[],katalogi!$N$1-katalogi!$L$1,FALSE),"brak nazwy gminy")</f>
        <v>brak nazwy gminy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e">
        <f>VLOOKUP($B21,gminy_26[[nazwa gminy]:[kod gminy2]],2,FALSE)</f>
        <v>#N/A</v>
      </c>
      <c r="T21" s="91" t="e">
        <f>VLOOKUP($S21,gminy_26[],katalog_gmin_PL26!$F$1,FALSE)</f>
        <v>#N/A</v>
      </c>
    </row>
    <row r="22" spans="1:20" ht="22.5" customHeight="1" x14ac:dyDescent="0.2">
      <c r="A22" s="3">
        <v>12</v>
      </c>
      <c r="B22" s="15">
        <f>tabela_informacyjna_dla_JST!$C$9</f>
        <v>0</v>
      </c>
      <c r="C22" s="15" t="str">
        <f>tabela_informacyjna_dla_JST!$C$8</f>
        <v/>
      </c>
      <c r="D22" s="51" t="str">
        <f>IFERROR(CONCATENATE(tabela_informacyjna_dla_JST!$D$7,"_ZSO"),"brak nazwy gminy")</f>
        <v>brak nazwy gminy</v>
      </c>
      <c r="E22" s="22" t="str">
        <f>IFERROR(VLOOKUP($D22,kat_zadania[],katalogi!$N$1-katalogi!$L$1,FALSE),"brak nazwy gminy")</f>
        <v>brak nazwy gminy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e">
        <f>VLOOKUP($B22,gminy_26[[nazwa gminy]:[kod gminy2]],2,FALSE)</f>
        <v>#N/A</v>
      </c>
      <c r="T22" s="91" t="e">
        <f>VLOOKUP($S22,gminy_26[],katalog_gmin_PL26!$F$1,FALSE)</f>
        <v>#N/A</v>
      </c>
    </row>
    <row r="23" spans="1:20" ht="22.5" customHeight="1" x14ac:dyDescent="0.2">
      <c r="A23" s="3">
        <v>13</v>
      </c>
      <c r="B23" s="15">
        <f>tabela_informacyjna_dla_JST!$C$9</f>
        <v>0</v>
      </c>
      <c r="C23" s="15" t="str">
        <f>tabela_informacyjna_dla_JST!$C$8</f>
        <v/>
      </c>
      <c r="D23" s="51" t="str">
        <f>IFERROR(CONCATENATE(tabela_informacyjna_dla_JST!$D$7,"_ZSO"),"brak nazwy gminy")</f>
        <v>brak nazwy gminy</v>
      </c>
      <c r="E23" s="22" t="str">
        <f>IFERROR(VLOOKUP($D23,kat_zadania[],katalogi!$N$1-katalogi!$L$1,FALSE),"brak nazwy gminy")</f>
        <v>brak nazwy gminy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e">
        <f>VLOOKUP($B23,gminy_26[[nazwa gminy]:[kod gminy2]],2,FALSE)</f>
        <v>#N/A</v>
      </c>
      <c r="T23" s="91" t="e">
        <f>VLOOKUP($S23,gminy_26[],katalog_gmin_PL26!$F$1,FALSE)</f>
        <v>#N/A</v>
      </c>
    </row>
    <row r="24" spans="1:20" ht="22.5" customHeight="1" x14ac:dyDescent="0.2">
      <c r="A24" s="3">
        <v>14</v>
      </c>
      <c r="B24" s="15">
        <f>tabela_informacyjna_dla_JST!$C$9</f>
        <v>0</v>
      </c>
      <c r="C24" s="15" t="str">
        <f>tabela_informacyjna_dla_JST!$C$8</f>
        <v/>
      </c>
      <c r="D24" s="51" t="str">
        <f>IFERROR(CONCATENATE(tabela_informacyjna_dla_JST!$D$7,"_ZSO"),"brak nazwy gminy")</f>
        <v>brak nazwy gminy</v>
      </c>
      <c r="E24" s="22" t="str">
        <f>IFERROR(VLOOKUP($D24,kat_zadania[],katalogi!$N$1-katalogi!$L$1,FALSE),"brak nazwy gminy")</f>
        <v>brak nazwy gminy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e">
        <f>VLOOKUP($B24,gminy_26[[nazwa gminy]:[kod gminy2]],2,FALSE)</f>
        <v>#N/A</v>
      </c>
      <c r="T24" s="91" t="e">
        <f>VLOOKUP($S24,gminy_26[],katalog_gmin_PL26!$F$1,FALSE)</f>
        <v>#N/A</v>
      </c>
    </row>
    <row r="25" spans="1:20" ht="22.5" customHeight="1" x14ac:dyDescent="0.2">
      <c r="A25" s="3">
        <v>15</v>
      </c>
      <c r="B25" s="15">
        <f>tabela_informacyjna_dla_JST!$C$9</f>
        <v>0</v>
      </c>
      <c r="C25" s="15" t="str">
        <f>tabela_informacyjna_dla_JST!$C$8</f>
        <v/>
      </c>
      <c r="D25" s="51" t="str">
        <f>IFERROR(CONCATENATE(tabela_informacyjna_dla_JST!$D$7,"_ZSO"),"brak nazwy gminy")</f>
        <v>brak nazwy gminy</v>
      </c>
      <c r="E25" s="22" t="str">
        <f>IFERROR(VLOOKUP($D25,kat_zadania[],katalogi!$N$1-katalogi!$L$1,FALSE),"brak nazwy gminy")</f>
        <v>brak nazwy gminy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e">
        <f>VLOOKUP($B25,gminy_26[[nazwa gminy]:[kod gminy2]],2,FALSE)</f>
        <v>#N/A</v>
      </c>
      <c r="T25" s="91" t="e">
        <f>VLOOKUP($S25,gminy_26[],katalog_gmin_PL26!$F$1,FALSE)</f>
        <v>#N/A</v>
      </c>
    </row>
    <row r="26" spans="1:20" ht="22.5" customHeight="1" x14ac:dyDescent="0.2">
      <c r="A26" s="3">
        <v>16</v>
      </c>
      <c r="B26" s="15">
        <f>tabela_informacyjna_dla_JST!$C$9</f>
        <v>0</v>
      </c>
      <c r="C26" s="15" t="str">
        <f>tabela_informacyjna_dla_JST!$C$8</f>
        <v/>
      </c>
      <c r="D26" s="51" t="str">
        <f>IFERROR(CONCATENATE(tabela_informacyjna_dla_JST!$D$7,"_ZSO"),"brak nazwy gminy")</f>
        <v>brak nazwy gminy</v>
      </c>
      <c r="E26" s="22" t="str">
        <f>IFERROR(VLOOKUP($D26,kat_zadania[],katalogi!$N$1-katalogi!$L$1,FALSE),"brak nazwy gminy")</f>
        <v>brak nazwy gminy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e">
        <f>VLOOKUP($B26,gminy_26[[nazwa gminy]:[kod gminy2]],2,FALSE)</f>
        <v>#N/A</v>
      </c>
      <c r="T26" s="91" t="e">
        <f>VLOOKUP($S26,gminy_26[],katalog_gmin_PL26!$F$1,FALSE)</f>
        <v>#N/A</v>
      </c>
    </row>
    <row r="27" spans="1:20" ht="22.5" customHeight="1" x14ac:dyDescent="0.2">
      <c r="A27" s="3">
        <v>17</v>
      </c>
      <c r="B27" s="15">
        <f>tabela_informacyjna_dla_JST!$C$9</f>
        <v>0</v>
      </c>
      <c r="C27" s="15" t="str">
        <f>tabela_informacyjna_dla_JST!$C$8</f>
        <v/>
      </c>
      <c r="D27" s="51" t="str">
        <f>IFERROR(CONCATENATE(tabela_informacyjna_dla_JST!$D$7,"_ZSO"),"brak nazwy gminy")</f>
        <v>brak nazwy gminy</v>
      </c>
      <c r="E27" s="22" t="str">
        <f>IFERROR(VLOOKUP($D27,kat_zadania[],katalogi!$N$1-katalogi!$L$1,FALSE),"brak nazwy gminy")</f>
        <v>brak nazwy gminy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e">
        <f>VLOOKUP($B27,gminy_26[[nazwa gminy]:[kod gminy2]],2,FALSE)</f>
        <v>#N/A</v>
      </c>
      <c r="T27" s="91" t="e">
        <f>VLOOKUP($S27,gminy_26[],katalog_gmin_PL26!$F$1,FALSE)</f>
        <v>#N/A</v>
      </c>
    </row>
    <row r="28" spans="1:20" ht="22.5" customHeight="1" x14ac:dyDescent="0.2">
      <c r="A28" s="3">
        <v>18</v>
      </c>
      <c r="B28" s="15">
        <f>tabela_informacyjna_dla_JST!$C$9</f>
        <v>0</v>
      </c>
      <c r="C28" s="15" t="str">
        <f>tabela_informacyjna_dla_JST!$C$8</f>
        <v/>
      </c>
      <c r="D28" s="51" t="str">
        <f>IFERROR(CONCATENATE(tabela_informacyjna_dla_JST!$D$7,"_ZSO"),"brak nazwy gminy")</f>
        <v>brak nazwy gminy</v>
      </c>
      <c r="E28" s="22" t="str">
        <f>IFERROR(VLOOKUP($D28,kat_zadania[],katalogi!$N$1-katalogi!$L$1,FALSE),"brak nazwy gminy")</f>
        <v>brak nazwy gminy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e">
        <f>VLOOKUP($B28,gminy_26[[nazwa gminy]:[kod gminy2]],2,FALSE)</f>
        <v>#N/A</v>
      </c>
      <c r="T28" s="91" t="e">
        <f>VLOOKUP($S28,gminy_26[],katalog_gmin_PL26!$F$1,FALSE)</f>
        <v>#N/A</v>
      </c>
    </row>
    <row r="29" spans="1:20" ht="22.5" customHeight="1" x14ac:dyDescent="0.2">
      <c r="A29" s="3">
        <v>19</v>
      </c>
      <c r="B29" s="15">
        <f>tabela_informacyjna_dla_JST!$C$9</f>
        <v>0</v>
      </c>
      <c r="C29" s="15" t="str">
        <f>tabela_informacyjna_dla_JST!$C$8</f>
        <v/>
      </c>
      <c r="D29" s="51" t="str">
        <f>IFERROR(CONCATENATE(tabela_informacyjna_dla_JST!$D$7,"_ZSO"),"brak nazwy gminy")</f>
        <v>brak nazwy gminy</v>
      </c>
      <c r="E29" s="22" t="str">
        <f>IFERROR(VLOOKUP($D29,kat_zadania[],katalogi!$N$1-katalogi!$L$1,FALSE),"brak nazwy gminy")</f>
        <v>brak nazwy gminy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e">
        <f>VLOOKUP($B29,gminy_26[[nazwa gminy]:[kod gminy2]],2,FALSE)</f>
        <v>#N/A</v>
      </c>
      <c r="T29" s="91" t="e">
        <f>VLOOKUP($S29,gminy_26[],katalog_gmin_PL26!$F$1,FALSE)</f>
        <v>#N/A</v>
      </c>
    </row>
    <row r="30" spans="1:20" ht="22.5" customHeight="1" x14ac:dyDescent="0.2">
      <c r="A30" s="3">
        <v>20</v>
      </c>
      <c r="B30" s="15">
        <f>tabela_informacyjna_dla_JST!$C$9</f>
        <v>0</v>
      </c>
      <c r="C30" s="15" t="str">
        <f>tabela_informacyjna_dla_JST!$C$8</f>
        <v/>
      </c>
      <c r="D30" s="51" t="str">
        <f>IFERROR(CONCATENATE(tabela_informacyjna_dla_JST!$D$7,"_ZSO"),"brak nazwy gminy")</f>
        <v>brak nazwy gminy</v>
      </c>
      <c r="E30" s="22" t="str">
        <f>IFERROR(VLOOKUP($D30,kat_zadania[],katalogi!$N$1-katalogi!$L$1,FALSE),"brak nazwy gminy")</f>
        <v>brak nazwy gminy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e">
        <f>VLOOKUP($B30,gminy_26[[nazwa gminy]:[kod gminy2]],2,FALSE)</f>
        <v>#N/A</v>
      </c>
      <c r="T30" s="91" t="e">
        <f>VLOOKUP($S30,gminy_26[],katalog_gmin_PL26!$F$1,FALSE)</f>
        <v>#N/A</v>
      </c>
    </row>
    <row r="31" spans="1:20" ht="22.5" customHeight="1" x14ac:dyDescent="0.2">
      <c r="A31" s="3">
        <v>21</v>
      </c>
      <c r="B31" s="15">
        <f>tabela_informacyjna_dla_JST!$C$9</f>
        <v>0</v>
      </c>
      <c r="C31" s="15" t="str">
        <f>tabela_informacyjna_dla_JST!$C$8</f>
        <v/>
      </c>
      <c r="D31" s="51" t="str">
        <f>IFERROR(CONCATENATE(tabela_informacyjna_dla_JST!$D$7,"_ZSO"),"brak nazwy gminy")</f>
        <v>brak nazwy gminy</v>
      </c>
      <c r="E31" s="22" t="str">
        <f>IFERROR(VLOOKUP($D31,kat_zadania[],katalogi!$N$1-katalogi!$L$1,FALSE),"brak nazwy gminy")</f>
        <v>brak nazwy gminy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e">
        <f>VLOOKUP($B31,gminy_26[[nazwa gminy]:[kod gminy2]],2,FALSE)</f>
        <v>#N/A</v>
      </c>
      <c r="T31" s="91" t="e">
        <f>VLOOKUP($S31,gminy_26[],katalog_gmin_PL26!$F$1,FALSE)</f>
        <v>#N/A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tabColor rgb="FF00B050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G4" sqref="G4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447</v>
      </c>
    </row>
    <row r="2" spans="1:31" ht="16.5" thickBot="1" x14ac:dyDescent="0.25">
      <c r="D2" s="52" t="s">
        <v>322</v>
      </c>
      <c r="E2" s="53" t="str">
        <f>IFERROR(VLOOKUP(tabela_informacyjna_dla_JST!$D$9,gminy_26[],katalog_gmin_PL26!$P$1,FALSE),"brak nazwy gminy")</f>
        <v>brak nazwy gminy</v>
      </c>
      <c r="F2" s="54"/>
      <c r="G2" s="54"/>
      <c r="H2" s="54"/>
      <c r="I2" s="54"/>
      <c r="J2" s="54"/>
      <c r="K2" s="54"/>
    </row>
    <row r="3" spans="1:31" ht="15" x14ac:dyDescent="0.2">
      <c r="F3" s="210" t="s">
        <v>332</v>
      </c>
      <c r="G3" s="210"/>
      <c r="H3" s="210"/>
      <c r="I3" s="210"/>
      <c r="J3" s="210"/>
      <c r="K3" s="210"/>
      <c r="L3" s="210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55">
        <f t="shared" si="0"/>
        <v>0</v>
      </c>
      <c r="K4" s="56">
        <f>SUM(K9:K18)</f>
        <v>0</v>
      </c>
      <c r="L4" s="56">
        <f>SUM(L9:L18)</f>
        <v>0</v>
      </c>
      <c r="M4" s="13"/>
    </row>
    <row r="5" spans="1:31" x14ac:dyDescent="0.2">
      <c r="A5" s="198" t="s">
        <v>7</v>
      </c>
      <c r="B5" s="198" t="s">
        <v>26</v>
      </c>
      <c r="C5" s="198" t="s">
        <v>22</v>
      </c>
      <c r="D5" s="198" t="s">
        <v>23</v>
      </c>
      <c r="E5" s="198" t="s">
        <v>492</v>
      </c>
      <c r="F5" s="205" t="s">
        <v>333</v>
      </c>
      <c r="G5" s="205"/>
      <c r="H5" s="205"/>
      <c r="I5" s="205"/>
      <c r="J5" s="205"/>
      <c r="K5" s="198" t="s">
        <v>49</v>
      </c>
      <c r="L5" s="200" t="s">
        <v>485</v>
      </c>
      <c r="M5" s="198" t="s">
        <v>486</v>
      </c>
    </row>
    <row r="6" spans="1:31" ht="61.5" customHeight="1" x14ac:dyDescent="0.2">
      <c r="A6" s="199"/>
      <c r="B6" s="199"/>
      <c r="C6" s="199"/>
      <c r="D6" s="199"/>
      <c r="E6" s="199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9"/>
      <c r="L6" s="211"/>
      <c r="M6" s="209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484</v>
      </c>
      <c r="AE8" s="32" t="s">
        <v>48</v>
      </c>
    </row>
    <row r="9" spans="1:31" ht="23.1" customHeight="1" x14ac:dyDescent="0.2">
      <c r="A9" s="3">
        <v>1</v>
      </c>
      <c r="B9" s="15">
        <f>tabela_informacyjna_dla_JST!$C$9</f>
        <v>0</v>
      </c>
      <c r="C9" s="51" t="str">
        <f>IFERROR(CONCATENATE(tabela_informacyjna_dla_JST!$D$7,"_EE"),"brak nazwy gminy")</f>
        <v>brak nazwy gminy</v>
      </c>
      <c r="D9" s="22" t="str">
        <f>IFERROR(VLOOKUP($C9,kat_zadania[],katalogi!$N$1-katalogi!$L$1,FALSE),"brak nazwy gminy")</f>
        <v>brak nazwy gminy</v>
      </c>
      <c r="E9" s="115"/>
      <c r="F9" s="115"/>
      <c r="G9" s="115"/>
      <c r="H9" s="115"/>
      <c r="I9" s="115"/>
      <c r="J9" s="115"/>
      <c r="K9" s="113"/>
      <c r="L9" s="113"/>
      <c r="M9" s="114"/>
      <c r="AE9" s="1" t="b">
        <f>OR(NOT(ISBLANK(E9)),NOT(ISBLANK(J9)))</f>
        <v>0</v>
      </c>
    </row>
    <row r="10" spans="1:31" ht="23.1" customHeight="1" x14ac:dyDescent="0.2">
      <c r="A10" s="3">
        <v>2</v>
      </c>
      <c r="B10" s="15">
        <f>tabela_informacyjna_dla_JST!$C$9</f>
        <v>0</v>
      </c>
      <c r="C10" s="51" t="str">
        <f>IFERROR(CONCATENATE(tabela_informacyjna_dla_JST!$D$7,"_EE"),"brak nazwy gminy")</f>
        <v>brak nazwy gminy</v>
      </c>
      <c r="D10" s="22" t="str">
        <f>IFERROR(VLOOKUP($C10,kat_zadania[],katalogi!$N$1-katalogi!$L$1,FALSE),"brak nazwy gminy")</f>
        <v>brak nazwy gminy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>
        <f>tabela_informacyjna_dla_JST!$C$9</f>
        <v>0</v>
      </c>
      <c r="C11" s="51" t="str">
        <f>IFERROR(CONCATENATE(tabela_informacyjna_dla_JST!$D$7,"_EE"),"brak nazwy gminy")</f>
        <v>brak nazwy gminy</v>
      </c>
      <c r="D11" s="22" t="str">
        <f>IFERROR(VLOOKUP($C11,kat_zadania[],katalogi!$N$1-katalogi!$L$1,FALSE),"brak nazwy gminy")</f>
        <v>brak nazwy gminy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>
        <f>tabela_informacyjna_dla_JST!$C$9</f>
        <v>0</v>
      </c>
      <c r="C12" s="51" t="str">
        <f>IFERROR(CONCATENATE(tabela_informacyjna_dla_JST!$D$7,"_EE"),"brak nazwy gminy")</f>
        <v>brak nazwy gminy</v>
      </c>
      <c r="D12" s="22" t="str">
        <f>IFERROR(VLOOKUP($C12,kat_zadania[],katalogi!$N$1-katalogi!$L$1,FALSE),"brak nazwy gminy")</f>
        <v>brak nazwy gminy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>
        <f>tabela_informacyjna_dla_JST!$C$9</f>
        <v>0</v>
      </c>
      <c r="C13" s="51" t="str">
        <f>IFERROR(CONCATENATE(tabela_informacyjna_dla_JST!$D$7,"_EE"),"brak nazwy gminy")</f>
        <v>brak nazwy gminy</v>
      </c>
      <c r="D13" s="22" t="str">
        <f>IFERROR(VLOOKUP($C13,kat_zadania[],katalogi!$N$1-katalogi!$L$1,FALSE),"brak nazwy gminy")</f>
        <v>brak nazwy gminy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>
        <f>tabela_informacyjna_dla_JST!$C$9</f>
        <v>0</v>
      </c>
      <c r="C14" s="51" t="str">
        <f>IFERROR(CONCATENATE(tabela_informacyjna_dla_JST!$D$7,"_EE"),"brak nazwy gminy")</f>
        <v>brak nazwy gminy</v>
      </c>
      <c r="D14" s="22" t="str">
        <f>IFERROR(VLOOKUP($C14,kat_zadania[],katalogi!$N$1-katalogi!$L$1,FALSE),"brak nazwy gminy")</f>
        <v>brak nazwy gminy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>
        <f>tabela_informacyjna_dla_JST!$C$9</f>
        <v>0</v>
      </c>
      <c r="C15" s="51" t="str">
        <f>IFERROR(CONCATENATE(tabela_informacyjna_dla_JST!$D$7,"_EE"),"brak nazwy gminy")</f>
        <v>brak nazwy gminy</v>
      </c>
      <c r="D15" s="22" t="str">
        <f>IFERROR(VLOOKUP($C15,kat_zadania[],katalogi!$N$1-katalogi!$L$1,FALSE),"brak nazwy gminy")</f>
        <v>brak nazwy gminy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>
        <f>tabela_informacyjna_dla_JST!$C$9</f>
        <v>0</v>
      </c>
      <c r="C16" s="51" t="str">
        <f>IFERROR(CONCATENATE(tabela_informacyjna_dla_JST!$D$7,"_EE"),"brak nazwy gminy")</f>
        <v>brak nazwy gminy</v>
      </c>
      <c r="D16" s="22" t="str">
        <f>IFERROR(VLOOKUP($C16,kat_zadania[],katalogi!$N$1-katalogi!$L$1,FALSE),"brak nazwy gminy")</f>
        <v>brak nazwy gminy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>
        <f>tabela_informacyjna_dla_JST!$C$9</f>
        <v>0</v>
      </c>
      <c r="C17" s="51" t="str">
        <f>IFERROR(CONCATENATE(tabela_informacyjna_dla_JST!$D$7,"_EE"),"brak nazwy gminy")</f>
        <v>brak nazwy gminy</v>
      </c>
      <c r="D17" s="22" t="str">
        <f>IFERROR(VLOOKUP($C17,kat_zadania[],katalogi!$N$1-katalogi!$L$1,FALSE),"brak nazwy gminy")</f>
        <v>brak nazwy gminy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>
        <f>tabela_informacyjna_dla_JST!$C$9</f>
        <v>0</v>
      </c>
      <c r="C18" s="51" t="str">
        <f>IFERROR(CONCATENATE(tabela_informacyjna_dla_JST!$D$7,"_EE"),"brak nazwy gminy")</f>
        <v>brak nazwy gminy</v>
      </c>
      <c r="D18" s="22" t="str">
        <f>IFERROR(VLOOKUP($C18,kat_zadania[],katalogi!$N$1-katalogi!$L$1,FALSE),"brak nazwy gminy")</f>
        <v>brak nazwy gminy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600-000000000000}">
      <formula1>0</formula1>
    </dataValidation>
    <dataValidation type="whole" operator="greaterThanOrEqual" allowBlank="1" showInputMessage="1" showErrorMessage="1" error="Proszę podać wartość liczbową!" sqref="F9:J18" xr:uid="{00000000-0002-0000-06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H13" sqref="H13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471</v>
      </c>
    </row>
    <row r="2" spans="1:35" ht="19.5" thickBot="1" x14ac:dyDescent="0.25">
      <c r="D2" s="58" t="s">
        <v>335</v>
      </c>
      <c r="E2" s="122" t="str">
        <f>IFERROR(VLOOKUP(tabela_informacyjna_dla_JST!$D$9,gminy_26[],katalog_gmin_PL26!$Q$1,FALSE),"brak nazwy gminy")</f>
        <v>brak nazwy gminy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2" t="s">
        <v>332</v>
      </c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5" t="s">
        <v>7</v>
      </c>
      <c r="B8" s="205" t="s">
        <v>26</v>
      </c>
      <c r="C8" s="205" t="s">
        <v>22</v>
      </c>
      <c r="D8" s="205" t="s">
        <v>23</v>
      </c>
      <c r="E8" s="198" t="s">
        <v>360</v>
      </c>
      <c r="F8" s="198" t="s">
        <v>489</v>
      </c>
      <c r="G8" s="198" t="s">
        <v>336</v>
      </c>
      <c r="H8" s="205" t="s">
        <v>452</v>
      </c>
      <c r="I8" s="205"/>
      <c r="J8" s="205"/>
      <c r="K8" s="205"/>
      <c r="L8" s="205"/>
      <c r="M8" s="205"/>
      <c r="N8" s="205"/>
      <c r="O8" s="205"/>
      <c r="P8" s="205"/>
      <c r="Q8" s="205"/>
    </row>
    <row r="9" spans="1:35" ht="45.6" customHeight="1" x14ac:dyDescent="0.2">
      <c r="A9" s="205"/>
      <c r="B9" s="205"/>
      <c r="C9" s="205"/>
      <c r="D9" s="205"/>
      <c r="E9" s="212"/>
      <c r="F9" s="199"/>
      <c r="G9" s="212"/>
      <c r="H9" s="213" t="s">
        <v>337</v>
      </c>
      <c r="I9" s="214"/>
      <c r="J9" s="214"/>
      <c r="K9" s="214"/>
      <c r="L9" s="215"/>
      <c r="M9" s="216" t="s">
        <v>338</v>
      </c>
      <c r="N9" s="217"/>
      <c r="O9" s="217"/>
      <c r="P9" s="217"/>
      <c r="Q9" s="218"/>
    </row>
    <row r="10" spans="1:35" ht="36" x14ac:dyDescent="0.2">
      <c r="A10" s="205"/>
      <c r="B10" s="205"/>
      <c r="C10" s="205"/>
      <c r="D10" s="205"/>
      <c r="E10" s="199"/>
      <c r="F10" s="34" t="s">
        <v>361</v>
      </c>
      <c r="G10" s="209"/>
      <c r="H10" s="128" t="s">
        <v>474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474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487</v>
      </c>
      <c r="F12" s="125" t="s">
        <v>488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>
        <f>tabela_informacyjna_dla_JST!$C$9</f>
        <v>0</v>
      </c>
      <c r="C13" s="51" t="str">
        <f>IFERROR(CONCATENATE(tabela_informacyjna_dla_JST!$D$7,"_KPP"),"brak nazwy gminy")</f>
        <v>brak nazwy gminy</v>
      </c>
      <c r="D13" s="22" t="str">
        <f>IFERROR(VLOOKUP($C13,kat_zadania[],katalogi!$N$1-katalogi!$L$1,FALSE),"brak nazwy gminy")</f>
        <v>brak nazwy gminy</v>
      </c>
      <c r="E13" s="82"/>
      <c r="F13" s="116"/>
      <c r="G13" s="23">
        <f>SUM(H13+M13)</f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>
        <f>tabela_informacyjna_dla_JST!$C$9</f>
        <v>0</v>
      </c>
      <c r="C14" s="51" t="str">
        <f>IFERROR(CONCATENATE(tabela_informacyjna_dla_JST!$D$7,"_KPP"),"brak nazwy gminy")</f>
        <v>brak nazwy gminy</v>
      </c>
      <c r="D14" s="22" t="str">
        <f>IFERROR(VLOOKUP($C14,kat_zadania[],katalogi!$N$1-katalogi!$L$1,FALSE),"brak nazwy gminy")</f>
        <v>brak nazwy gminy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>
        <f>tabela_informacyjna_dla_JST!$C$9</f>
        <v>0</v>
      </c>
      <c r="C15" s="51" t="str">
        <f>IFERROR(CONCATENATE(tabela_informacyjna_dla_JST!$D$7,"_KPP"),"brak nazwy gminy")</f>
        <v>brak nazwy gminy</v>
      </c>
      <c r="D15" s="22" t="str">
        <f>IFERROR(VLOOKUP($C15,kat_zadania[],katalogi!$N$1-katalogi!$L$1,FALSE),"brak nazwy gminy")</f>
        <v>brak nazwy gminy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>
        <f>tabela_informacyjna_dla_JST!$C$9</f>
        <v>0</v>
      </c>
      <c r="C16" s="51" t="str">
        <f>IFERROR(CONCATENATE(tabela_informacyjna_dla_JST!$D$7,"_KPP"),"brak nazwy gminy")</f>
        <v>brak nazwy gminy</v>
      </c>
      <c r="D16" s="22" t="str">
        <f>IFERROR(VLOOKUP($C16,kat_zadania[],katalogi!$N$1-katalogi!$L$1,FALSE),"brak nazwy gminy")</f>
        <v>brak nazwy gminy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>
        <f>tabela_informacyjna_dla_JST!$C$9</f>
        <v>0</v>
      </c>
      <c r="C17" s="51" t="str">
        <f>IFERROR(CONCATENATE(tabela_informacyjna_dla_JST!$D$7,"_KPP"),"brak nazwy gminy")</f>
        <v>brak nazwy gminy</v>
      </c>
      <c r="D17" s="22" t="str">
        <f>IFERROR(VLOOKUP($C17,kat_zadania[],katalogi!$N$1-katalogi!$L$1,FALSE),"brak nazwy gminy")</f>
        <v>brak nazwy gminy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>
        <f>tabela_informacyjna_dla_JST!$C$9</f>
        <v>0</v>
      </c>
      <c r="C18" s="51" t="str">
        <f>IFERROR(CONCATENATE(tabela_informacyjna_dla_JST!$D$7,"_KPP"),"brak nazwy gminy")</f>
        <v>brak nazwy gminy</v>
      </c>
      <c r="D18" s="22" t="str">
        <f>IFERROR(VLOOKUP($C18,kat_zadania[],katalogi!$N$1-katalogi!$L$1,FALSE),"brak nazwy gminy")</f>
        <v>brak nazwy gminy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>
        <f>tabela_informacyjna_dla_JST!$C$9</f>
        <v>0</v>
      </c>
      <c r="C19" s="51" t="str">
        <f>IFERROR(CONCATENATE(tabela_informacyjna_dla_JST!$D$7,"_KPP"),"brak nazwy gminy")</f>
        <v>brak nazwy gminy</v>
      </c>
      <c r="D19" s="22" t="str">
        <f>IFERROR(VLOOKUP($C19,kat_zadania[],katalogi!$N$1-katalogi!$L$1,FALSE),"brak nazwy gminy")</f>
        <v>brak nazwy gminy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>
        <f>tabela_informacyjna_dla_JST!$C$9</f>
        <v>0</v>
      </c>
      <c r="C20" s="51" t="str">
        <f>IFERROR(CONCATENATE(tabela_informacyjna_dla_JST!$D$7,"_KPP"),"brak nazwy gminy")</f>
        <v>brak nazwy gminy</v>
      </c>
      <c r="D20" s="22" t="str">
        <f>IFERROR(VLOOKUP($C20,kat_zadania[],katalogi!$N$1-katalogi!$L$1,FALSE),"brak nazwy gminy")</f>
        <v>brak nazwy gminy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>
        <f>tabela_informacyjna_dla_JST!$C$9</f>
        <v>0</v>
      </c>
      <c r="C21" s="51" t="str">
        <f>IFERROR(CONCATENATE(tabela_informacyjna_dla_JST!$D$7,"_KPP"),"brak nazwy gminy")</f>
        <v>brak nazwy gminy</v>
      </c>
      <c r="D21" s="22" t="str">
        <f>IFERROR(VLOOKUP($C21,kat_zadania[],katalogi!$N$1-katalogi!$L$1,FALSE),"brak nazwy gminy")</f>
        <v>brak nazwy gminy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>
        <f>tabela_informacyjna_dla_JST!$C$9</f>
        <v>0</v>
      </c>
      <c r="C22" s="51" t="str">
        <f>IFERROR(CONCATENATE(tabela_informacyjna_dla_JST!$D$7,"_KPP"),"brak nazwy gminy")</f>
        <v>brak nazwy gminy</v>
      </c>
      <c r="D22" s="22" t="str">
        <f>IFERROR(VLOOKUP($C22,kat_zadania[],katalogi!$N$1-katalogi!$L$1,FALSE),"brak nazwy gminy")</f>
        <v>brak nazwy gminy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7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700-000001000000}">
      <formula1>0</formula1>
    </dataValidation>
    <dataValidation type="date" allowBlank="1" showInputMessage="1" showErrorMessage="1" sqref="F13:F22" xr:uid="{00000000-0002-0000-07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C27"/>
  <sheetViews>
    <sheetView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0" t="s">
        <v>406</v>
      </c>
      <c r="B3" s="220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463</v>
      </c>
      <c r="B5" s="117"/>
      <c r="C5" s="89" t="s">
        <v>462</v>
      </c>
    </row>
    <row r="6" spans="1:3" ht="38.450000000000003" customHeight="1" x14ac:dyDescent="0.2">
      <c r="A6" s="87" t="s">
        <v>409</v>
      </c>
      <c r="B6" s="83"/>
      <c r="C6" s="88" t="s">
        <v>464</v>
      </c>
    </row>
    <row r="7" spans="1:3" x14ac:dyDescent="0.2">
      <c r="A7" s="219" t="s">
        <v>411</v>
      </c>
      <c r="B7" s="219"/>
      <c r="C7" s="88"/>
    </row>
    <row r="8" spans="1:3" x14ac:dyDescent="0.2">
      <c r="A8" s="221"/>
      <c r="B8" s="221"/>
      <c r="C8" s="88" t="s">
        <v>410</v>
      </c>
    </row>
    <row r="9" spans="1:3" ht="38.450000000000003" customHeight="1" x14ac:dyDescent="0.2">
      <c r="A9" s="85" t="s">
        <v>465</v>
      </c>
      <c r="B9" s="117"/>
      <c r="C9" s="89" t="s">
        <v>462</v>
      </c>
    </row>
    <row r="10" spans="1:3" x14ac:dyDescent="0.2">
      <c r="A10" s="219" t="s">
        <v>466</v>
      </c>
      <c r="B10" s="219"/>
      <c r="C10" s="89"/>
    </row>
    <row r="11" spans="1:3" ht="28.5" customHeight="1" x14ac:dyDescent="0.2">
      <c r="A11" s="221"/>
      <c r="B11" s="221"/>
      <c r="C11" s="88" t="s">
        <v>422</v>
      </c>
    </row>
    <row r="12" spans="1:3" x14ac:dyDescent="0.2">
      <c r="A12" s="219" t="s">
        <v>412</v>
      </c>
      <c r="B12" s="219"/>
      <c r="C12" s="89"/>
    </row>
    <row r="13" spans="1:3" ht="110.45" customHeight="1" x14ac:dyDescent="0.2">
      <c r="A13" s="86" t="s">
        <v>467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9" t="s">
        <v>468</v>
      </c>
      <c r="B15" s="219"/>
      <c r="C15" s="89"/>
    </row>
    <row r="16" spans="1:3" ht="60" customHeight="1" x14ac:dyDescent="0.2">
      <c r="A16" s="221"/>
      <c r="B16" s="221"/>
      <c r="C16" s="89" t="s">
        <v>414</v>
      </c>
    </row>
    <row r="17" spans="1:3" x14ac:dyDescent="0.2">
      <c r="A17" s="222" t="s">
        <v>415</v>
      </c>
      <c r="B17" s="222"/>
      <c r="C17" s="89"/>
    </row>
    <row r="18" spans="1:3" x14ac:dyDescent="0.2">
      <c r="A18" s="219" t="s">
        <v>416</v>
      </c>
      <c r="B18" s="219"/>
      <c r="C18" s="89"/>
    </row>
    <row r="19" spans="1:3" ht="60" customHeight="1" x14ac:dyDescent="0.2">
      <c r="A19" s="221"/>
      <c r="B19" s="221"/>
      <c r="C19" s="89" t="s">
        <v>414</v>
      </c>
    </row>
    <row r="20" spans="1:3" x14ac:dyDescent="0.2">
      <c r="A20" s="219" t="s">
        <v>417</v>
      </c>
      <c r="B20" s="219"/>
      <c r="C20" s="89"/>
    </row>
    <row r="21" spans="1:3" ht="60" customHeight="1" x14ac:dyDescent="0.2">
      <c r="A21" s="221"/>
      <c r="B21" s="221"/>
      <c r="C21" s="89" t="s">
        <v>414</v>
      </c>
    </row>
    <row r="22" spans="1:3" ht="26.25" customHeight="1" x14ac:dyDescent="0.2">
      <c r="A22" s="219" t="s">
        <v>469</v>
      </c>
      <c r="B22" s="219"/>
      <c r="C22" s="89"/>
    </row>
    <row r="23" spans="1:3" ht="60" customHeight="1" x14ac:dyDescent="0.2">
      <c r="A23" s="221"/>
      <c r="B23" s="221"/>
      <c r="C23" s="89" t="s">
        <v>414</v>
      </c>
    </row>
    <row r="24" spans="1:3" x14ac:dyDescent="0.2">
      <c r="A24" s="219" t="s">
        <v>418</v>
      </c>
      <c r="B24" s="219"/>
      <c r="C24" s="89"/>
    </row>
    <row r="25" spans="1:3" ht="60" customHeight="1" x14ac:dyDescent="0.2">
      <c r="A25" s="221"/>
      <c r="B25" s="221"/>
      <c r="C25" s="89" t="s">
        <v>414</v>
      </c>
    </row>
    <row r="26" spans="1:3" x14ac:dyDescent="0.2">
      <c r="A26" s="219" t="s">
        <v>419</v>
      </c>
      <c r="B26" s="219"/>
      <c r="C26" s="89"/>
    </row>
    <row r="27" spans="1:3" ht="60" customHeight="1" x14ac:dyDescent="0.2">
      <c r="A27" s="221"/>
      <c r="B27" s="221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miasto Kielce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Chaba, Aleksandra</cp:lastModifiedBy>
  <dcterms:created xsi:type="dcterms:W3CDTF">2014-03-17T07:23:47Z</dcterms:created>
  <dcterms:modified xsi:type="dcterms:W3CDTF">2025-12-16T11:01:13Z</dcterms:modified>
</cp:coreProperties>
</file>